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steve\Documents\1_Mediation_Statements\12 Month MC Expenses Detailed (16-01-24-WIP)\"/>
    </mc:Choice>
  </mc:AlternateContent>
  <xr:revisionPtr revIDLastSave="0" documentId="13_ncr:1_{3E3BBC97-F744-4C20-BD7D-B0CBEB5EB090}" xr6:coauthVersionLast="47" xr6:coauthVersionMax="47" xr10:uidLastSave="{00000000-0000-0000-0000-000000000000}"/>
  <bookViews>
    <workbookView xWindow="-108" yWindow="-108" windowWidth="23256" windowHeight="12576" xr2:uid="{8987AA5E-E078-47BD-A64E-B4C498F43E6B}"/>
  </bookViews>
  <sheets>
    <sheet name="Totals" sheetId="15" r:id="rId1"/>
    <sheet name="1-7204-28 Oct 22 to 28 Nov 22" sheetId="4" r:id="rId2"/>
    <sheet name="2-7204-26 Nov 22 to 28 Dec 22" sheetId="5" r:id="rId3"/>
    <sheet name="3-7204-27 Dec 22 to 29 Jan 23" sheetId="6" r:id="rId4"/>
    <sheet name="4-7204-27 Jan 23 to 28 Feb 23" sheetId="7" r:id="rId5"/>
    <sheet name="5-7204 - 26 Feb 23 to 28 Mar 23" sheetId="1" r:id="rId6"/>
    <sheet name="6-7204 - 28 Apr 23 to 28 May 23" sheetId="3" r:id="rId7"/>
    <sheet name="7-7204-27 Mar 23 to 30 Apr 23" sheetId="9" r:id="rId8"/>
    <sheet name="8-7204-26 May 23 to 28 Jun 23" sheetId="10" r:id="rId9"/>
    <sheet name="9-7204-28 Jun 23 to 30 Jul 23" sheetId="11" r:id="rId10"/>
    <sheet name="10-7204-27 Jul 23 to 28 Aug 23" sheetId="12" r:id="rId11"/>
    <sheet name="11-7204-28 Aug 23 to 28 Sep 23" sheetId="13" r:id="rId12"/>
    <sheet name="12-7204 - 28 Sep 23 to 29" sheetId="14" r:id="rId13"/>
  </sheets>
  <definedNames>
    <definedName name="_xlnm.Print_Area" localSheetId="0">Totals!$A$1:$E$41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5" l="1"/>
  <c r="D132" i="5"/>
  <c r="C17" i="15"/>
  <c r="D152" i="7"/>
  <c r="D128" i="6"/>
  <c r="D125" i="6"/>
  <c r="D138" i="5"/>
  <c r="C16" i="15"/>
  <c r="D154" i="7"/>
  <c r="D127" i="6"/>
  <c r="D140" i="5"/>
  <c r="C13" i="15"/>
  <c r="C9" i="15"/>
  <c r="D189" i="14"/>
  <c r="D188" i="14"/>
  <c r="D187" i="14"/>
  <c r="D185" i="14"/>
  <c r="D144" i="13"/>
  <c r="D148" i="13"/>
  <c r="D147" i="13"/>
  <c r="D146" i="13"/>
  <c r="D154" i="12"/>
  <c r="D157" i="12"/>
  <c r="D161" i="12"/>
  <c r="D159" i="12"/>
  <c r="D160" i="12"/>
  <c r="D156" i="12"/>
  <c r="D148" i="11"/>
  <c r="D147" i="11"/>
  <c r="D146" i="11"/>
  <c r="D144" i="11"/>
  <c r="D155" i="10"/>
  <c r="D157" i="10"/>
  <c r="D159" i="10"/>
  <c r="D158" i="10"/>
  <c r="D115" i="9"/>
  <c r="D113" i="9"/>
  <c r="D111" i="9"/>
  <c r="D114" i="9"/>
  <c r="D159" i="3"/>
  <c r="D157" i="3"/>
  <c r="D158" i="3"/>
  <c r="D155" i="7"/>
  <c r="D129" i="6"/>
  <c r="D141" i="5"/>
  <c r="C24" i="15"/>
  <c r="C31" i="15"/>
  <c r="C41" i="15"/>
  <c r="C7" i="15"/>
  <c r="D191" i="14"/>
  <c r="C10" i="15" s="1"/>
  <c r="D150" i="13"/>
  <c r="D158" i="7"/>
  <c r="D132" i="6"/>
  <c r="D144" i="5"/>
  <c r="D166" i="4"/>
  <c r="C12" i="15"/>
  <c r="C11" i="15"/>
  <c r="C5" i="15"/>
  <c r="C8" i="15"/>
  <c r="D143" i="13"/>
  <c r="D124" i="6"/>
  <c r="D182" i="14"/>
  <c r="D184" i="14"/>
  <c r="D183" i="14"/>
  <c r="D141" i="13"/>
  <c r="D142" i="13"/>
  <c r="D153" i="10"/>
  <c r="D109" i="9"/>
  <c r="D158" i="1"/>
  <c r="D150" i="7"/>
  <c r="D123" i="6"/>
  <c r="D136" i="5"/>
  <c r="D155" i="12"/>
  <c r="D143" i="11"/>
  <c r="D141" i="11"/>
  <c r="D142" i="11"/>
  <c r="D154" i="10"/>
  <c r="D110" i="9"/>
  <c r="D165" i="1" a="1"/>
  <c r="D165" i="1" s="1"/>
  <c r="D156" i="1"/>
  <c r="D151" i="7"/>
  <c r="D152" i="10"/>
  <c r="D108" i="9"/>
  <c r="D149" i="7"/>
  <c r="D122" i="6"/>
  <c r="D137" i="5"/>
  <c r="D135" i="5"/>
  <c r="D154" i="4"/>
  <c r="D164" i="4"/>
  <c r="D163" i="4"/>
  <c r="D162" i="4"/>
  <c r="D160" i="4"/>
  <c r="D158" i="4"/>
  <c r="C6" i="15" s="1"/>
  <c r="D157" i="4"/>
  <c r="D159" i="4"/>
  <c r="D153" i="3"/>
  <c r="D154" i="3"/>
  <c r="D156" i="3"/>
  <c r="D155" i="3"/>
  <c r="D152" i="3"/>
  <c r="D161" i="1"/>
  <c r="D159" i="1"/>
  <c r="D164" i="1"/>
  <c r="D160" i="1" a="1"/>
  <c r="D160" i="1" s="1"/>
  <c r="D162" i="1"/>
  <c r="D154" i="1"/>
  <c r="D157" i="1"/>
  <c r="D163" i="1"/>
  <c r="C14" i="15" l="1"/>
  <c r="C20" i="15" s="1"/>
  <c r="C15" i="15"/>
  <c r="E14" i="15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<sst xmlns="http://schemas.openxmlformats.org/spreadsheetml/2006/main" count="1973" uniqueCount="525">
  <si>
    <t>PAYPAL *STEAM GAMES 35314369001 GBR</t>
  </si>
  <si>
    <t>PAYPAL *EBAY AU 4029357733 AUS</t>
  </si>
  <si>
    <t>AMAZON MARKETPLACE AU SYDNEY SOUTH AUS</t>
  </si>
  <si>
    <t>COLES 0813 NEWCASTLE AUS</t>
  </si>
  <si>
    <t>Grilld The Junction The Junction AUS</t>
  </si>
  <si>
    <t>BAKERS DELIGHT THE JUNCTION AUS</t>
  </si>
  <si>
    <t>ZLR*Gamble &amp; Brown Kotara AUS</t>
  </si>
  <si>
    <t>BUNNINGS 544000 KOTARA AUS</t>
  </si>
  <si>
    <t>ADSUN DENTAL PTY LTD THE JUNCTION AUS</t>
  </si>
  <si>
    <t>EasyPark PRAHRAN AUS</t>
  </si>
  <si>
    <t>AMAZON AU SYDNEY SOUTH AUS</t>
  </si>
  <si>
    <t>AMZNPRIMEAU MEMBERSHIP SYDNEY SOUTH AUS</t>
  </si>
  <si>
    <t>OFFICEWORKS 0233 KOTARA AUS</t>
  </si>
  <si>
    <t>BWS LIQUOR 1963 MEREWETHER AUS</t>
  </si>
  <si>
    <t>COLES 0833 KOTARA AUS</t>
  </si>
  <si>
    <t>SEKKA CAFE PANCAKE &amp; G KOTARA AUS</t>
  </si>
  <si>
    <t>VISONARY HEALTH COMP HAMILTON AUS</t>
  </si>
  <si>
    <t>PAYPAL *TELSTRALIMI RE 4029357733 AUS</t>
  </si>
  <si>
    <t>GOOGLE*GOOGLE STORAGE Halifax CAN</t>
  </si>
  <si>
    <t>IGA MEREWETHER MEREWETHER AUS</t>
  </si>
  <si>
    <t>Scott -Dibben Chemist Kotara AUS</t>
  </si>
  <si>
    <t>CEX PTY LTD KOTARA AUS</t>
  </si>
  <si>
    <t>goodfriends The Junction AUS</t>
  </si>
  <si>
    <t>SQ *FIFI LA FEMME Charlestown AUS</t>
  </si>
  <si>
    <t>2934 CHARLESTOWN CHARLESTOWN AUS</t>
  </si>
  <si>
    <t>WOOLWORTHS 1316 CHARLESTOWN AUS</t>
  </si>
  <si>
    <t>DAN MURPHY'S 1187 CHARLESTOWN AUS</t>
  </si>
  <si>
    <t>PAYPAL *GLEXIAPTYLT 4029357733 AUS</t>
  </si>
  <si>
    <t>PAYPAL *ALIPAYAUSTR 4029357733 AUS</t>
  </si>
  <si>
    <t>Telstra Direct Debit AUSTRALIA AUS</t>
  </si>
  <si>
    <t>LIQUORLAND 3613 NEWCASTLE AUS</t>
  </si>
  <si>
    <t>DIROMA MEREWETHER AUS</t>
  </si>
  <si>
    <t>WOOLWORTHS 1415 NEWCASTLE W AUS</t>
  </si>
  <si>
    <t>DAN MURPHY'S 1722 NEWCASTLE W AUS</t>
  </si>
  <si>
    <t>W &amp; Z INTERNATIONAL IN NEWCASTLE AUS</t>
  </si>
  <si>
    <t>PAYPAL *GOOGLE GOOGLE 4029357733 AUS</t>
  </si>
  <si>
    <t>MCDONALDS WARNERS BAY WARNERS BAY AUS</t>
  </si>
  <si>
    <t>COLES EXPRESS 1686 MEREWETHER AUS</t>
  </si>
  <si>
    <t>WOOLWORTHS 1207 KOTARA AUS</t>
  </si>
  <si>
    <t>BWS LIQUOR 6207 KOTARA AUS</t>
  </si>
  <si>
    <t>Meantime Hamilton AUS</t>
  </si>
  <si>
    <t>WENT PHARM MOSCHAKIS THE JUNCTION AUS</t>
  </si>
  <si>
    <t>AMPOL HAMILTON 28851F HAMILTON AUS</t>
  </si>
  <si>
    <t>Jaycar Warners Bay Warners Bay AUS</t>
  </si>
  <si>
    <t>OFFICEWORKS 0247 WARNERS BAY AUS</t>
  </si>
  <si>
    <t>KMART 1006 WARATAH AUS</t>
  </si>
  <si>
    <t>MAP PROJECTS PTY LTD BAR BEACH AUS</t>
  </si>
  <si>
    <t>RIDGE STREET TAKEAWAY MEREWETHER AUS</t>
  </si>
  <si>
    <t>EZI*QuickCliq Booragoon AUS</t>
  </si>
  <si>
    <t>C91136 TFR FROM Westpac Busines</t>
  </si>
  <si>
    <t>THE FUSSY COW PTY LTD CHARLESTOWN AUS</t>
  </si>
  <si>
    <t>MATANO PTY LTD KOTARA AUS</t>
  </si>
  <si>
    <t>SDS SURF DIVE AND SKI KOTARA AUS</t>
  </si>
  <si>
    <t>KMART 1279 KOTARA AUS</t>
  </si>
  <si>
    <t>Barber Industries Kotara AUS</t>
  </si>
  <si>
    <t>Ape Yakitori Bar Newcastle AUS</t>
  </si>
  <si>
    <t>COAL AND CEDAR NEWCASTLE AUS</t>
  </si>
  <si>
    <t>THE JUNCTION HOTEL THE JUNCTION AUS</t>
  </si>
  <si>
    <t>PAYPAL *ETSYIRELAND 4029357733 AUS</t>
  </si>
  <si>
    <t>UBER *TRIP Sydney AUS</t>
  </si>
  <si>
    <t>DISCOUNT GENERAL AUSTR KOTARA AUS</t>
  </si>
  <si>
    <t>WESTFIELD KOTARA KOTARA AUS</t>
  </si>
  <si>
    <t>LOWES MANHATTAN PTY KOTARA AUS</t>
  </si>
  <si>
    <t>MCDONALDS DT 0723 KOTARA AUS</t>
  </si>
  <si>
    <t>Aussie Broadband limit MORWELL AUS</t>
  </si>
  <si>
    <t>PAYPAL *PADDLE.NET 35314369001 GBR</t>
  </si>
  <si>
    <t>SQ *HUNTER ICE SKATING Warners Bay AUS</t>
  </si>
  <si>
    <t>SQ *ICONNECT CHURCH Adamstown AUS</t>
  </si>
  <si>
    <t>THE HOOD MILK BAR THE JUNCTION AUS</t>
  </si>
  <si>
    <t>TARGET 5288 KOTARA AUS</t>
  </si>
  <si>
    <t>AMAZON MUSIC UNLIMITED SYDNEY SOUTH AUS</t>
  </si>
  <si>
    <t>LINCRAFT AUSTRALIA P KOTARA AUS</t>
  </si>
  <si>
    <t>QBD THE BOOKSHOP KOTARA AUS</t>
  </si>
  <si>
    <t>MCDONALDS KOTARA KOTARA AUS</t>
  </si>
  <si>
    <t>BIG W 0163 NEWCASTLE W AUS</t>
  </si>
  <si>
    <t>CREDIT CARD REPAYMENT PROTECTION</t>
  </si>
  <si>
    <t>CRED VOUCHER PAYPAL *STEAM GAMES 35314369001 GBR</t>
  </si>
  <si>
    <t>Total Steam Games</t>
  </si>
  <si>
    <t>Total Groceries</t>
  </si>
  <si>
    <t>Total Alcohol</t>
  </si>
  <si>
    <t>Total Fastfood</t>
  </si>
  <si>
    <t>Total Cloths</t>
  </si>
  <si>
    <t>Total After School Activities</t>
  </si>
  <si>
    <t>Total Amazon &amp; eBay</t>
  </si>
  <si>
    <t>Total Medications</t>
  </si>
  <si>
    <t>Total Bunnings</t>
  </si>
  <si>
    <t>Total Date Night</t>
  </si>
  <si>
    <t>JAY JAYS TRADEMARK PTY CHARLESTOWN AUS</t>
  </si>
  <si>
    <t>ZEFFY-TL HIT-A-THON MONTREAL CAN</t>
  </si>
  <si>
    <t>SAMSUNG ELECTRONIC SCHWALBACH DEU</t>
  </si>
  <si>
    <t>BIG W 0162 CHARLESTOWN AUS</t>
  </si>
  <si>
    <t>HOT BARGAIN CAMERON CHARLESTOWN AUS</t>
  </si>
  <si>
    <t>POINT PARKING P/L CHAR CHARLESTOWN AUS</t>
  </si>
  <si>
    <t>TARGET 5136 CHARLESTOWN AUS</t>
  </si>
  <si>
    <t>COLES 0995 CHARLESTOWN AUS</t>
  </si>
  <si>
    <t>MCDONALDS CHARLESTOWN CHARLESTOWN AUS</t>
  </si>
  <si>
    <t>SPENDLESS SHOES CHARLESTOWN AUS</t>
  </si>
  <si>
    <t>South Newcastle Rugby Merewether AUS</t>
  </si>
  <si>
    <t>TONY TAM MEREWETHER AUS</t>
  </si>
  <si>
    <t>C87510 TFR FROM Westpac Busines</t>
  </si>
  <si>
    <t>GOOGLE*GOOGLE STORAGE G.CO/HELPPAY# CAN</t>
  </si>
  <si>
    <t>H S CATERER PTY LTD NEW LAMBTON AUS</t>
  </si>
  <si>
    <t>GM CABS PTY LTD MASCOT AUS</t>
  </si>
  <si>
    <t>C67547 TFR FROM Westpac Busines</t>
  </si>
  <si>
    <t>COLES 0993 NEWCASTLE W AUS</t>
  </si>
  <si>
    <t>OFFICEWORKS 0206 NEWCASTLE W AUS</t>
  </si>
  <si>
    <t>NRMA WEB SYDNEY AUS</t>
  </si>
  <si>
    <t>PAYPAL *FIELDSPHOTO 4029357733 AUS</t>
  </si>
  <si>
    <t>AMZN Mktp CA*AV07F8TQ3 AMAZON.CA USA</t>
  </si>
  <si>
    <t>NEXTRA KOTARA KOTARA AUS</t>
  </si>
  <si>
    <t>MCDONALDS KING ST NCL NEWCASTLE AUS</t>
  </si>
  <si>
    <t>DEEPSHEIKHA SINGHKHAIR NEWCASTLE AUS</t>
  </si>
  <si>
    <t>BGXSESPRESSO CREMORNE AUS</t>
  </si>
  <si>
    <t>BUNNINGS 584000 BENNETTS GREE AUS</t>
  </si>
  <si>
    <t>DIROMA QPS MEREWETHER AUS</t>
  </si>
  <si>
    <t>AP MEREWETHER LPO MEREWETHER AUS</t>
  </si>
  <si>
    <t>MCDONALDS DT 0346 LAKE HAVEN AUS</t>
  </si>
  <si>
    <t>JB HI FI CHARLESTOWN CHARLESTOWN AUS</t>
  </si>
  <si>
    <t>C55872 TFR FROM Westpac Busines</t>
  </si>
  <si>
    <t>Newcastle GP Hamilton East AUS</t>
  </si>
  <si>
    <t>SERVICE NSW SYDNEY AUS</t>
  </si>
  <si>
    <t>STH NEWCASTLE LEAG MEREWETHER AUS</t>
  </si>
  <si>
    <t>Medical Indemnity 61 3 86208888 AUS</t>
  </si>
  <si>
    <t>JCSR HOLDINGS P/L THE JUNCTION AUS</t>
  </si>
  <si>
    <t>SQ *THE HOOD MILK BAR The Junction AUS</t>
  </si>
  <si>
    <t>SKECHERS KOTARA KOTARA AUS</t>
  </si>
  <si>
    <t>7-ELEVEN 2282 THE ENTRANCE AUS</t>
  </si>
  <si>
    <t>ARNOLDS SWIM CENTRES MEREWETHER AUS</t>
  </si>
  <si>
    <t>ANDREA MAREE STANYER THE JUNCTION AUS</t>
  </si>
  <si>
    <t>C39252 TFR FROM Westpac Busines</t>
  </si>
  <si>
    <t>C45843 TFR FROM Westpac Busines</t>
  </si>
  <si>
    <t>7-ELEVEN 2338 GATESHEAD AUS</t>
  </si>
  <si>
    <t>0MEREWTHR HT PS 4416 MEREWETHER HE AUS</t>
  </si>
  <si>
    <t>BUNNINGS 377000 NEWCASTLE AUS</t>
  </si>
  <si>
    <t>BUNNINGS 514000 HEATHERBRAE AUS</t>
  </si>
  <si>
    <t>COSTCO WHOLESALE AUSTR BOOLAROO AUS</t>
  </si>
  <si>
    <t>CRED VOUCHER - AMAZON MARKETPLACE AU SYDNEY SOUTH AUS</t>
  </si>
  <si>
    <t>CRED VOUCHER - BUNNINGS 544000 KOTARA AUS</t>
  </si>
  <si>
    <t>CRED VOUCHER - PAYPAL *EBAY AU 4029357733 AUS</t>
  </si>
  <si>
    <t>CRED VOUCHER - PAYPAL *GLEXIAPTYLT 4029357733 AUS</t>
  </si>
  <si>
    <t>CRED VOUCHER - BUNNINGS 584000 BENNETTS GREE AUS</t>
  </si>
  <si>
    <t>4G CPE Modem Outdoor Antenna</t>
  </si>
  <si>
    <t>60L Kitchen Stainless Steel Pedal Rubbish Bin</t>
  </si>
  <si>
    <t>D-Link All-in-One Mobile Companion (DIR-505) (334049023473) (Home Security)</t>
  </si>
  <si>
    <t>3600mAh Replacement Rechargeable Battery</t>
  </si>
  <si>
    <t>D-Link DIR-505 Router/AP, Repeater, Wifi Hotspot (295667063718)</t>
  </si>
  <si>
    <t>Telstra Optus Vodafone 5G4G lte wifi LPDA External Antenna Outdoor Helium 915mHz (403541533218)</t>
  </si>
  <si>
    <t>Digitek Curved Facia Bracket 1.5m 1.6m 1.8m x 25mm Galvanised Antenna Mount Pole (264858021971)</t>
  </si>
  <si>
    <t>Router Rebooter, WiFi Reset, Device Reboot, Remote Management Option (334746992224)</t>
  </si>
  <si>
    <t>5pcs Sliding Window Locks Window Door Frame Locks</t>
  </si>
  <si>
    <t>BR700ELCD BRIC Line Interactive UPS</t>
  </si>
  <si>
    <t>Cyberpower BRIC-LCD UPS, 1200VA</t>
  </si>
  <si>
    <t>CAT 8 Ethernet Cable 5m</t>
  </si>
  <si>
    <t>Ethernet Cable 0.5m 1m 2m 3m 5m 10m 15m 20m 30m, Cat 6e/Cat6 Ethernet</t>
  </si>
  <si>
    <t>Ethernet Cable Cat 6 15m LAN Cable White 1000Mbps</t>
  </si>
  <si>
    <t>iBoot-MK Wall and DIN Mounting Kit for iBoot-G2, G2+, EXP | B00B0ZKBLC</t>
  </si>
  <si>
    <t>Yauhody Cat 6 Ethernet Cable 1.5m, Shielded Flat Cat6</t>
  </si>
  <si>
    <t>K001 V3 Antenna Pole Mount, Upgraded Ribbed Bracket Combine with Double U-bolts 12"</t>
  </si>
  <si>
    <t>iBoot-EXP Expansion Unit for iBoot-G2+ | B00B0Z7OLC</t>
  </si>
  <si>
    <t>SQ *FIFI LA FEMME Kotara AUS</t>
  </si>
  <si>
    <t>SQ *BARBER INDUSTRIES Kotara AUS</t>
  </si>
  <si>
    <t>MCDONALDS DT 0143 CHARLESTOWN AUS</t>
  </si>
  <si>
    <t>MARLEYSPOON.COM.AU ALEXANDRIA AUS</t>
  </si>
  <si>
    <t>C29049 TFR FROM Westpac Busines</t>
  </si>
  <si>
    <t>W &amp; Z INTERNATIONALQPS NEWCASTLE AUS</t>
  </si>
  <si>
    <t>ORIGIN ENERGY BARANGAROO AUS</t>
  </si>
  <si>
    <t>Hungry Jacks Broadmeadow AUS</t>
  </si>
  <si>
    <t>GOOGLE*GOOGLE STORAGE INTERNET CAN</t>
  </si>
  <si>
    <t>EB GAMES KOTARA AUS</t>
  </si>
  <si>
    <t>Merewether Surfhouse Merewether AUS</t>
  </si>
  <si>
    <t>DARREN JOHNSTON MEREWETHER AUS</t>
  </si>
  <si>
    <t>HARRIS FARM MARKETS PT COOKS HILL AUS</t>
  </si>
  <si>
    <t>BUNNINGS 504000 BOOLAROO AUS</t>
  </si>
  <si>
    <t>C16493 TFR FROM Westpac Busines</t>
  </si>
  <si>
    <t>SCHOLASTIC AUSTRALIA P LISAROW AUS</t>
  </si>
  <si>
    <t>KLOSTER HONDA NSWNSW AUS</t>
  </si>
  <si>
    <t>CHEMIST WAREHOUSE HAMI HAMILTON AUS</t>
  </si>
  <si>
    <t>METRO HIGHFIELDS HIGHFIELDS AUS</t>
  </si>
  <si>
    <t>MEREWETHER PHARMACY NSWNSW AUS</t>
  </si>
  <si>
    <t>MEANTIME Hamilton AUS</t>
  </si>
  <si>
    <t>SMP*Yens Yumm Banhs Bonnells Bay AUS</t>
  </si>
  <si>
    <t>PAYPAL *EXPRESSVPN 402-935-7733 USA</t>
  </si>
  <si>
    <t>MCDONALDS BATEAU BAY BATEAU BAY AUS</t>
  </si>
  <si>
    <t>POST MEREWETHER LPO ME MEREWETHER AUS</t>
  </si>
  <si>
    <t>WALSHS PRACTICE PL Brisbane AUS</t>
  </si>
  <si>
    <t>HunterNewEnglandLoca NewLambtonHei AUS</t>
  </si>
  <si>
    <t>Grilld Pty Ltd Richmond AUS</t>
  </si>
  <si>
    <t>STRIKE AUSTRALIA PTY L ABBOTSFORD AUS</t>
  </si>
  <si>
    <t>COMPLETE PELVIC FLOOR KOTARA AUS</t>
  </si>
  <si>
    <t>STRIKE CHARLESTOWN AUSTRALIA AUS</t>
  </si>
  <si>
    <t>PAPARAZZI STUDIOS PTY SEVEN HILLS AUS</t>
  </si>
  <si>
    <t>PAYPAL *REGALSPORTS 4029357733 AUS</t>
  </si>
  <si>
    <t>DAVID JONES LIMITED ARTARMON AUS</t>
  </si>
  <si>
    <t>ETSY.COM - MULTIPLE SH ETSY.COM IRL</t>
  </si>
  <si>
    <t>C81234 TFR FROM Westpac Busines</t>
  </si>
  <si>
    <t>COLES EXPRESS 1747 KOTARA AUS</t>
  </si>
  <si>
    <t>DOCS MEGASAVE CHEMIS NEWCASTLE WES AUS</t>
  </si>
  <si>
    <t>DAVID JONES LIMITED KOTARA AUS</t>
  </si>
  <si>
    <t>PRIVVY KOTARA AUS</t>
  </si>
  <si>
    <t>SDNC PTY LTD KOTARA AUS</t>
  </si>
  <si>
    <t>PETER ALEXANDER KOTARA AUS</t>
  </si>
  <si>
    <t>SQ *DIROMA Merewether AUS</t>
  </si>
  <si>
    <t>IPF HOSPITALITY PTY KOTARA AUS</t>
  </si>
  <si>
    <t>TIMEZONE KOTARA AUS</t>
  </si>
  <si>
    <t>CRED VOUCHER BUNNINGS 584000 BENNETTS GREE AUS</t>
  </si>
  <si>
    <t>CRED VOUCHER BUNNINGS 544000 KOTARA AUS</t>
  </si>
  <si>
    <t>MCDONALDS DT 0962 BROADMEADOW AUS</t>
  </si>
  <si>
    <t>CRICKETERS ARMS HOTE COOKS HILL AUS</t>
  </si>
  <si>
    <t>AMZN Mktp CA*UF48N4YD3 AMAZON.CA USA</t>
  </si>
  <si>
    <t>HUNTER WATER CORPORATI NEWCASTLE AUS</t>
  </si>
  <si>
    <t>The Royal Australasian 610292565444 AUS</t>
  </si>
  <si>
    <t>PLINEPH THE JUNCTION THE JUNCTION AUS</t>
  </si>
  <si>
    <t>PAYPAL *USENETBLOCK 402-935-7733 USA</t>
  </si>
  <si>
    <t>JAY JAYS TRADEMARK PTY KOTARA AUS</t>
  </si>
  <si>
    <t>ALDI STORES - NEWCASTL NEWCASTLE AUS</t>
  </si>
  <si>
    <t>Howards Storage World Kotara AUS</t>
  </si>
  <si>
    <t>Caseys Toys Charltown Charlestown AUS</t>
  </si>
  <si>
    <t>HOUSE IN CHARLESTOWN CHARLESTOWN AUS</t>
  </si>
  <si>
    <t>DR ALISON BLATT NEW LAMBTON AUS</t>
  </si>
  <si>
    <t>C04881 TFR FROM Westpac Busines</t>
  </si>
  <si>
    <t>DOC PTY LIMITED NEW LAMBTON H AUS</t>
  </si>
  <si>
    <t>AMZN Mktp CA*SL5PQ55Q3 AMAZON.CA USA</t>
  </si>
  <si>
    <t>AMZN Mktp CA*T38R07GU3 AMAZON.CA USA</t>
  </si>
  <si>
    <t>UNITED MEREWETHER MEREWETHER AUS</t>
  </si>
  <si>
    <t>UNIVERSAL STORE KOTARA AUS</t>
  </si>
  <si>
    <t>CRED VOUCHER STYLETREAD 1300602947 AUS</t>
  </si>
  <si>
    <t>CRED VOUCHER AMAZON MUSIC UNLIMITED SYDNEY SOUTH AUS</t>
  </si>
  <si>
    <t>AMPOL LAMBTON 22170F LAMBTON AUS</t>
  </si>
  <si>
    <t>BLUEFIT PTY LTD LAMBTON AUS</t>
  </si>
  <si>
    <t>EVENT CINEMAS - KOTA GLENDALE AUS</t>
  </si>
  <si>
    <t>CBeach Charlestown Charlestown AUS</t>
  </si>
  <si>
    <t>ALDI STORES - CHARLEST CHARLESTOWN AUS</t>
  </si>
  <si>
    <t>ALDI STORES - KOTARA KOTARA AUS</t>
  </si>
  <si>
    <t>JB HI FI NEWCASTLE H KOTARA AUS</t>
  </si>
  <si>
    <t>PERFUME FOREVER RETAIL KOTARA AUS</t>
  </si>
  <si>
    <t>MAP PROJECTS PTY LTD BROADMEADOW AUS</t>
  </si>
  <si>
    <t>SQ *HUNTER ICE SKATIN Warners Bay AUS</t>
  </si>
  <si>
    <t>Daiso Charlestown Charlestown AUS</t>
  </si>
  <si>
    <t>C89762 TFR FROM Westpac Busines</t>
  </si>
  <si>
    <t>Skate Connection K Kotara AUS</t>
  </si>
  <si>
    <t>PAYPAL *3DMAGICLLC 402-935-7733 USA</t>
  </si>
  <si>
    <t>FLIGHT CENTRE 9605 NSWNSW AUS</t>
  </si>
  <si>
    <t>OZMOSIS GREEN HILLS EAST MAITLAND AUS</t>
  </si>
  <si>
    <t>C57419 TFR FROM Westpac Busines</t>
  </si>
  <si>
    <t>Total Flight</t>
  </si>
  <si>
    <t>JB HI FI WESTFIELD K KOTARA AUS</t>
  </si>
  <si>
    <t>REDHEAD CELLARS Redhead AUS</t>
  </si>
  <si>
    <t>PAYPAL *HOME 4029357733 AUS</t>
  </si>
  <si>
    <t>C11151 TFR FROM Westpac Busines</t>
  </si>
  <si>
    <t>GOOGLE *Google Storage g.co/helppay# CAN</t>
  </si>
  <si>
    <t>WWW.MOBREWING.CO* ME&amp;U MONA VALE AUS</t>
  </si>
  <si>
    <t>PAYPAL *VACUUMSPARE 4029357733 AUS</t>
  </si>
  <si>
    <t>PLINE PHARM KOTARA KOTARA AUS</t>
  </si>
  <si>
    <t>MODUS MEREWETHER MEREWETHER AUS</t>
  </si>
  <si>
    <t>SANTONEVIE PTY LTD MEREWETHER AUS</t>
  </si>
  <si>
    <t>PAYPAL *SKATESOCIET 4029357733 AUS</t>
  </si>
  <si>
    <t>SQ *REYNOLDS &amp; CO STU Hamilton AUS</t>
  </si>
  <si>
    <t>7-ELEVEN 2187 ADAMSTOWN AUS</t>
  </si>
  <si>
    <t>MCDONALDS BROADMEADOW BROADMEADOW AUS</t>
  </si>
  <si>
    <t>NEWCASTLE PRIVATE SP NEW LAMBTON H AUS</t>
  </si>
  <si>
    <t>WALDONS FLOWER SHOP THE JUNCTION AUS</t>
  </si>
  <si>
    <t>THE ATHLETES FOOT KOTA KOTARA AUS</t>
  </si>
  <si>
    <t>C00247 TFR FROM Westpac Busines</t>
  </si>
  <si>
    <t>SQ *BARBER INDUSTRIES Charlestown AUS</t>
  </si>
  <si>
    <t>BP HAMILTON STH7416 HAMILTON SOUT AUS</t>
  </si>
  <si>
    <t>MIMCO KOTARA KOTARA AUS</t>
  </si>
  <si>
    <t>C05404 TFR FROM Westpac Busines</t>
  </si>
  <si>
    <t>PAYPAL *PASSIVEFIRE 4029357733 AUS</t>
  </si>
  <si>
    <t>CRED VOUCHER AMAZON MARKETPLACE AU SYDNEY SOUTH AUS</t>
  </si>
  <si>
    <t>CRED VOUCHER THE ATHLETES FOOT KOTA KOTARA AUS</t>
  </si>
  <si>
    <t>Alexa smart Kettle</t>
  </si>
  <si>
    <t>GOOGLE*TASKS DONATION Halifax CAN</t>
  </si>
  <si>
    <t>SMP*Hero Sushi Kotara Kotara AUS</t>
  </si>
  <si>
    <t>C86401 TFR FROM Westpac Busines</t>
  </si>
  <si>
    <t>SYD APRT EPARK ONL28 SYDNEY 28 AUS</t>
  </si>
  <si>
    <t>MCDONALDS KING ST NCL NEWCASTLE AU</t>
  </si>
  <si>
    <t>GOOGLE*NATEWRENDESIGN Halifax CAN</t>
  </si>
  <si>
    <t>DONUT KING CHARLESTOWN AUS</t>
  </si>
  <si>
    <t>DONUT KNG KTR WSTFLD KOTARA AUS</t>
  </si>
  <si>
    <t>C60786 TFR FROM Westpac Busines</t>
  </si>
  <si>
    <t>RAFFLE LINK UPPER MOUNT G AUS</t>
  </si>
  <si>
    <t>PANDORA KOTARA KOTARA AUS</t>
  </si>
  <si>
    <t>PIER B PHARMACY MASCOT AUS</t>
  </si>
  <si>
    <t>OOOSH PTY LTD MASCOT AUS</t>
  </si>
  <si>
    <t>TAPPOO DUTY FREE N/AIR NADI FJI</t>
  </si>
  <si>
    <t>TAPPOO LTD FIJI FJI</t>
  </si>
  <si>
    <t>BURGER KING NADI FJI</t>
  </si>
  <si>
    <t>THE NAVITI RESORT SIGATOKA FJI</t>
  </si>
  <si>
    <t>PAYPAL *SHEIN 4029357733 AUS</t>
  </si>
  <si>
    <t>REYNOLDS &amp; CO STUDIOS HAMILTON AUS</t>
  </si>
  <si>
    <t>JUST JEANS CHARLESTOWN AUS</t>
  </si>
  <si>
    <t>McDonalds 1335 CHARLESTOWN AUS</t>
  </si>
  <si>
    <t>NEWCASTLE PRIVATE HOSP NEW LAMBTON H AUS</t>
  </si>
  <si>
    <t>PAYPAL *GOOGLE SQUARE 4029357733 AUS</t>
  </si>
  <si>
    <t>PAYPAL *GOOGLE XAVIER 4029357733 AUS</t>
  </si>
  <si>
    <t>WWW.REVOLUTI* NC113626 MARYVILLE AUS</t>
  </si>
  <si>
    <t>SQ *REVOLUTION SPORTS Maryville AUS</t>
  </si>
  <si>
    <t>BRICKS 4 KIDZ L M NEW LAMBTON H AUS</t>
  </si>
  <si>
    <t>THE FUSSY COW PTY LTD CHARLESTOWNAUS</t>
  </si>
  <si>
    <t>MCDONALDS TAREE SOUTH GLENTHORNE AUS</t>
  </si>
  <si>
    <t>Stella Hand Car Wash Merewether AUS</t>
  </si>
  <si>
    <t>HunterNewEnglandLoca NewLambtonHeiAUS</t>
  </si>
  <si>
    <t>POINT PARKING P/L CHAR CHARLESTOWNAUS</t>
  </si>
  <si>
    <t>0MEREWTHR HT PS 4416 MEREWETHER HEAUS</t>
  </si>
  <si>
    <t>ALDI STORES - CHARLEST CHARLESTOWNAUS</t>
  </si>
  <si>
    <t>PAYPAL *GOOGLE FERAL G 4029357733 AUS</t>
  </si>
  <si>
    <t>WANGI MENS SHED INCORP ARCADIA VALE AUS</t>
  </si>
  <si>
    <t>PAYPAL *DOMINOS 4029357733 AUS</t>
  </si>
  <si>
    <t>AMPOL CHARLESTO 22478F CHARLESTOWN AUS</t>
  </si>
  <si>
    <t>NEWCSTLE TAXI 132227 HAMILTON AUS</t>
  </si>
  <si>
    <t>GOOGLE *Google Storage 650-253-0000 CAN</t>
  </si>
  <si>
    <t>PAYPAL *TARGET ONLI 4029357733 AUS</t>
  </si>
  <si>
    <t>C61507 TFR FROM Westpac Busines</t>
  </si>
  <si>
    <t>PAYPAL *GOOGLE PLUGIND 4029357733 AUS</t>
  </si>
  <si>
    <t>PAYPAL *GOOGLE NOODLEC 4029357733 AUS</t>
  </si>
  <si>
    <t>SQ *NEW LAMBTON FOOTBA Kotara AUS</t>
  </si>
  <si>
    <t>STRIKE AUSTRALIA PTY CHARLESTOWN AUS</t>
  </si>
  <si>
    <t>Sherwood Charlestown Charlestown AUS</t>
  </si>
  <si>
    <t>MEREWETHER PHARMACY MEREWETHER AUS</t>
  </si>
  <si>
    <t>RING UNLIMITED YEARLY SANTA MONICA USA</t>
  </si>
  <si>
    <t>C35332 TFR FROM Westpac Busines</t>
  </si>
  <si>
    <t>AMZN Mktp CA*V71E29NS3 AMAZON.CA USA</t>
  </si>
  <si>
    <t>C25990 TFR FROM Westpac Busines</t>
  </si>
  <si>
    <t>Madam Cocoa Swansea AUS</t>
  </si>
  <si>
    <t>SQ *FIFI LA FEMME Adamstown AUS</t>
  </si>
  <si>
    <t>7-ELEVEN 2287 WARNERS BAY AUS</t>
  </si>
  <si>
    <t>AMZN Mktp US*OM0LQ2YJ3 Amzn.com/bill USA</t>
  </si>
  <si>
    <t>SPENDLESS SHOES KOTARA AUS</t>
  </si>
  <si>
    <t>BAY TAKEAWAY TOOWOON BAY AUS</t>
  </si>
  <si>
    <t>MCDONALDS BENNETT GRN BENNETTS GREE AUS</t>
  </si>
  <si>
    <t>CRED VOUCHER COSTCO WHOLESALE AUSTR BOOLAROO AUS</t>
  </si>
  <si>
    <t>CRED VOUCHER KMART 1279 KOTARA AUS</t>
  </si>
  <si>
    <t>SMP*Dominos the Junct The Junction AUS</t>
  </si>
  <si>
    <t>LSP*goodfriends The Junction AUS</t>
  </si>
  <si>
    <t>C11224 TFR FROM Westpac Busines</t>
  </si>
  <si>
    <t>Flight Centre South Brisban AUS</t>
  </si>
  <si>
    <t>PAYPAL *KIDSWORLDNE 4029357733 AUS</t>
  </si>
  <si>
    <t>DULLBOYS SOCIAL CO WARNERS BAY AUS</t>
  </si>
  <si>
    <t>BUNNINGSSAUSAGESIZZLE HAWTHORN EAST AUS</t>
  </si>
  <si>
    <t>C28595 TFR FROM Westpac Busines</t>
  </si>
  <si>
    <t>SKECHERS KOTARA OUTLET KOTARA AUS</t>
  </si>
  <si>
    <t>ART SERIES JOHNSON SPRING HILL AUS</t>
  </si>
  <si>
    <t>SQ *MICASA CAFE South Brisban AUS</t>
  </si>
  <si>
    <t>Cafe Museum South Brisban AUS</t>
  </si>
  <si>
    <t>QTIX TICKETING SOUTH BRISBAN AUS</t>
  </si>
  <si>
    <t>SQ *RIVERSIDE CAFE &amp; B South Brisban AUS</t>
  </si>
  <si>
    <t>BWS 2343 CALOUNDRA AUS</t>
  </si>
  <si>
    <t>SQ *SANDBAR Caloundra AUS</t>
  </si>
  <si>
    <t>SOUTH BANK CORPO SOUTH BRISBAN AUS</t>
  </si>
  <si>
    <t>INDIYUM RESTAURANT CALOUNDRA AUS</t>
  </si>
  <si>
    <t>KERRYS KORNER SHOP CALOUNDRA AUS</t>
  </si>
  <si>
    <t>SOUTHBANK BEACH NEWS A SOUTH BRISBAN AUS</t>
  </si>
  <si>
    <t>HUNTER KING NCA WILLIAMTOWN AUS</t>
  </si>
  <si>
    <t>MCDONALDS SOUTHBANK SOUTH BRISBAN AUS</t>
  </si>
  <si>
    <t>AUSTRALIA ZOO OPERAT BEERWAH AUS</t>
  </si>
  <si>
    <t>AUSTRALIA ZOO BEERWAH AUS</t>
  </si>
  <si>
    <t>LANDY CO PTY LTD CALOUNDRA AUS</t>
  </si>
  <si>
    <t>SQ *CAFE 21 Caloundra AUS</t>
  </si>
  <si>
    <t>SUNNY COAST PIGS PTY L CALOUNDRA AUS</t>
  </si>
  <si>
    <t>Slide Coffee Roasters Caloundra AUS</t>
  </si>
  <si>
    <t>COLES 4478 CALOUNDRA AUS</t>
  </si>
  <si>
    <t>COLES EXPRESS 1870 BANYO AUS</t>
  </si>
  <si>
    <t>NEWSTEAD BREWING* ME&amp;U HENDRA AUS</t>
  </si>
  <si>
    <t>NEWCASTLE AIRPORT PL WILLIAMTOWN AUS</t>
  </si>
  <si>
    <t>Central Concourse Brisbane Airp AUS</t>
  </si>
  <si>
    <t>LEGO Brisbane Airp AUS</t>
  </si>
  <si>
    <t>Europcar Brisbane Airp Brisbane Airp AUS</t>
  </si>
  <si>
    <t>C46945 TFR FROM Westpac Busines</t>
  </si>
  <si>
    <t>LINKT SYDNEY SYDNEY AUS</t>
  </si>
  <si>
    <t>Parry Street Garage Newcastle Wes AUS</t>
  </si>
  <si>
    <t>BAKERS DELIGHT KOTARA KOTARA AUS</t>
  </si>
  <si>
    <t>SOUL ORIGIN KOTARA KOTARA AUS</t>
  </si>
  <si>
    <t>SUSHI HUB KOTARA KOTARA AUS</t>
  </si>
  <si>
    <t>C95709 TFR FROM Westpac Busines</t>
  </si>
  <si>
    <t>PINCHAU*Hunter Learni Black Hill AUS</t>
  </si>
  <si>
    <t>SIMON CURWOOD JWLERS KOTARA AUS</t>
  </si>
  <si>
    <t>C92589 TFR FROM Westpac Busines</t>
  </si>
  <si>
    <t>ICARE WORK INS ONLIN SYDNEY AUS</t>
  </si>
  <si>
    <t>ICARE NSW SURCHARGE SYDNEY AUS</t>
  </si>
  <si>
    <t>SQ *THE APPLIANCE MERC Islington AUS</t>
  </si>
  <si>
    <t>KIDS WORLD NEWCASTLE CHARLESTOWN AUS</t>
  </si>
  <si>
    <t>PAYPAL *EBAY AU 402-935-7733 USA</t>
  </si>
  <si>
    <t>SOUTH NEWCASTLE RUGBY MEREWETHER AUS</t>
  </si>
  <si>
    <t>R&amp;M INTERNATIONAL INVE CHARLESTOWN AUS</t>
  </si>
  <si>
    <t>COLES EXPRESS 1627 CHARLESTOWN AUS</t>
  </si>
  <si>
    <t>TNPC PTY LTD NEW LAMBTON H AUS</t>
  </si>
  <si>
    <t>EZI*MM TENNIS Bar Beach AUS</t>
  </si>
  <si>
    <t>Mecca Brands Pty Ltd Brisbane AUS</t>
  </si>
  <si>
    <t>TREK BICYCLE CORPORATI BENNETTS GREE AUS</t>
  </si>
  <si>
    <t>SOULORIGINCHARLEST CHARLESTOWN AUS</t>
  </si>
  <si>
    <t>COSTCO LAKE MACQUARIE BOOLAROO AUS</t>
  </si>
  <si>
    <t>Oracle Psychology Newcastle AUS</t>
  </si>
  <si>
    <t>SQ *XTRACTION ESPRESSO Newcastle AUS</t>
  </si>
  <si>
    <t>Bavarian Beerhaus Kot Kotara AUS</t>
  </si>
  <si>
    <t>EVENT KOTARA Kotara AUS</t>
  </si>
  <si>
    <t>HYPEDC CHARLESTOWN CHARLESTOWN AUS</t>
  </si>
  <si>
    <t>PRINCE NEWCASTLE MEREWETHER AUS</t>
  </si>
  <si>
    <t>C70303 TFR FROM Westpac Busines</t>
  </si>
  <si>
    <t>SQ *THE HOOD MILK BAR Merewether AUS</t>
  </si>
  <si>
    <t>SQ *CIRCUS RIO Loganholme AUS</t>
  </si>
  <si>
    <t>MAMIC SMASH REPAIRS WICKHAM AUS</t>
  </si>
  <si>
    <t>MUFFIN BREAK CH SQUARE CHARLESTOWN AUS</t>
  </si>
  <si>
    <t>PAYPAL *UBER AU 4029357733 AUS</t>
  </si>
  <si>
    <t>AMZN Mktp US*TQ0F362N1 Amzn.com/bill USA</t>
  </si>
  <si>
    <t>AMZN Mktp US*TQ1FC12Z1 Amzn.com/bill USA</t>
  </si>
  <si>
    <t>AMZN Mktp US*TQ5U25281 Amzn.com/bill USA</t>
  </si>
  <si>
    <t>KLOSTER HONDA HAMILTON AUS</t>
  </si>
  <si>
    <t>NEWCASTLE CRUISING WICKHAM AUS</t>
  </si>
  <si>
    <t>SQ *CIRCUS RIO Broadmeadow AUS</t>
  </si>
  <si>
    <t>SQ *DARK HORSE ESPRESS Wickham AUS</t>
  </si>
  <si>
    <t>C71839 TFR FROM Westpac Busines</t>
  </si>
  <si>
    <t>C78394 TFR FROM Westpac Busines</t>
  </si>
  <si>
    <t>C83665 TFR FROM Westpac Choice</t>
  </si>
  <si>
    <t>Spendless Shoes Kotara AUS</t>
  </si>
  <si>
    <t>AHPRA MELBOURNE AUS</t>
  </si>
  <si>
    <t>CRED VOUCHER Caseys Toys Charltown Charlestown AUS</t>
  </si>
  <si>
    <t>PAYPAL *SERVICE NSW 4029357733 AUS</t>
  </si>
  <si>
    <t>GIO CTP BRISBANE AUS</t>
  </si>
  <si>
    <t>SHERWOOD - CHARLESTOWN CHARLESTOWN AUS</t>
  </si>
  <si>
    <t>COSTCO LAKE MACQUARIE LAKE MACQUARI AUS</t>
  </si>
  <si>
    <t>PAYPAL *AMALGAMATED 4029357733 AUS</t>
  </si>
  <si>
    <t>PACIFIC CONCEPTS* ME&amp;U THE ROCKS AUS</t>
  </si>
  <si>
    <t>EVENT CINEMAS - KOTQPS GLENDALE AUS</t>
  </si>
  <si>
    <t>LSP*Cafe HaHas Adamstown AUS</t>
  </si>
  <si>
    <t>The Illustrating Man P Bondi Junctio AUS</t>
  </si>
  <si>
    <t>PAYPAL *TICKETMASTE TI 4029357733 AUS</t>
  </si>
  <si>
    <t>MCDONALDS DT 0791 GLENDALE AUS</t>
  </si>
  <si>
    <t>The Beach Haus Norah Head AUS</t>
  </si>
  <si>
    <t>PAYPAL *JPBODEN 35314369001 GBR</t>
  </si>
  <si>
    <t>7-ELEVEN 2314 CHARLESTOWN AUS</t>
  </si>
  <si>
    <t>ATUNE HEALTH CENTRES P CARDIFF AUS</t>
  </si>
  <si>
    <t>GOOGLE *colucciweb g.co/helppay# CAN</t>
  </si>
  <si>
    <t>ADAMSTOWN CAR DOCTOR ADAMSTOWN AUS</t>
  </si>
  <si>
    <t>C62248 TFR FROM Westpac Busines</t>
  </si>
  <si>
    <t>Neon Global Pacific Pt Sydney AUS</t>
  </si>
  <si>
    <t>SuperLuna Live Pty Ltd Surry Hills AUS</t>
  </si>
  <si>
    <t>SQ *SPECIAL EVENTS &amp; V Russell Lea AUS</t>
  </si>
  <si>
    <t>Sydney Olympic Park PD Sydney Olympi AUS</t>
  </si>
  <si>
    <t>The Brewery ICP Syd Oly Park AUS</t>
  </si>
  <si>
    <t>AMPOL WYONG P N 28593F WYONG AUS</t>
  </si>
  <si>
    <t>MCDONALDS EDGEWORTH EDGEWORTH AUS</t>
  </si>
  <si>
    <t>CITY OF NEWCASTLE - PA NEWCASTLE AUS</t>
  </si>
  <si>
    <t>WWW.REVOLUTI* NC126001 MARYVILLE AUS</t>
  </si>
  <si>
    <t>SQ *ROCKETS CAFE &amp; TAK Long Jetty AUS</t>
  </si>
  <si>
    <t>MCDONALDS SWANSEA SWANSEA AUS</t>
  </si>
  <si>
    <t>TERRYWHITECHEM BATEAU BATEAU BAY AUS</t>
  </si>
  <si>
    <t>Hunter Valley Gardens Pokolbin AUS</t>
  </si>
  <si>
    <t>SQ *GIGI&amp;CHIX BONBON Pokolbin AUS</t>
  </si>
  <si>
    <t>ZLR*Scratchley's Take Newcastle AUS</t>
  </si>
  <si>
    <t>C60995 TFR FROM Westpac Busines</t>
  </si>
  <si>
    <t>COLES 0746 WARATAH AUS</t>
  </si>
  <si>
    <t>C K CARICATURES BONDI JUNCTIO AUS</t>
  </si>
  <si>
    <t>C32591 TFR FROM Westpac Busines</t>
  </si>
  <si>
    <t>WWW.REVOLUTI* NC127221 MARYVILLE AUS</t>
  </si>
  <si>
    <t>LIQUORLAND 3607 Charlestown AUS</t>
  </si>
  <si>
    <t>THE PLATFORM NEWCASTLE MARYVILLE AUS</t>
  </si>
  <si>
    <t>GRILLD PTY LTD CHARLESTOWN AUS</t>
  </si>
  <si>
    <t>SMIGGLE PTY LTD CHARLESTOWN AUS</t>
  </si>
  <si>
    <t>SP PARKRUN SHOP SOUTHPORT AUS</t>
  </si>
  <si>
    <t>SQ *MEREWETHER HEIGHTS Merewether He AUS</t>
  </si>
  <si>
    <t>SKECHERS CHARLESTOWN CHARLESTOWN AUS</t>
  </si>
  <si>
    <t>C29207 TFR FROM Westpac Busines</t>
  </si>
  <si>
    <t>PRIVVY - MEREWETHER MEREWETHER AUS</t>
  </si>
  <si>
    <t>SEC*GALVIN HARDWARE OSBORNE PARK AUS</t>
  </si>
  <si>
    <t>H EVENTS* FERNLEIGH15 EAST MAITLAND AUS</t>
  </si>
  <si>
    <t>Pharmacy4LessKotara Kotara AUS</t>
  </si>
  <si>
    <t>ANAND GUDDU PTY LTD BIRMINGHAM GA AUS</t>
  </si>
  <si>
    <t>CLOCKTOWER CAFE HAMILTON AUS</t>
  </si>
  <si>
    <t>ROBINS KITCHEN IN KO KOTARA AUS</t>
  </si>
  <si>
    <t>PAYPAL *NEXTDNS 4029357733 USA</t>
  </si>
  <si>
    <t>MCDONALDS BELMONT BELMONT AUS</t>
  </si>
  <si>
    <t>C62560 TFR FROM Westpac Busines</t>
  </si>
  <si>
    <t>25646332 CampingAccom AUS</t>
  </si>
  <si>
    <t>BGXSESPRESSO BENNETTS GREE AUS</t>
  </si>
  <si>
    <t>Harry Hartog Kotara Kotara AUS</t>
  </si>
  <si>
    <t>Praise Joe Newcastle AUS</t>
  </si>
  <si>
    <t>CRED VOUCHER COLES 0833 KOTARA AUS</t>
  </si>
  <si>
    <t>CRED VOUCHER SMIGGLE PTY LTD CHARLESTOWN AUS</t>
  </si>
  <si>
    <t>* Westpac Extras reward * BIG W 162</t>
  </si>
  <si>
    <t>--</t>
  </si>
  <si>
    <t>#</t>
  </si>
  <si>
    <t>Date</t>
  </si>
  <si>
    <t>Expense</t>
  </si>
  <si>
    <t>Credit</t>
  </si>
  <si>
    <t>Debit</t>
  </si>
  <si>
    <t>Description</t>
  </si>
  <si>
    <t>DeLonghi ECAM45086T Eletta Explore Connect Fully Automatic Coffee Machine</t>
  </si>
  <si>
    <r>
      <rPr>
        <b/>
        <sz val="11"/>
        <color theme="1"/>
        <rFont val="Aptos Narrow"/>
        <family val="2"/>
        <scheme val="minor"/>
      </rPr>
      <t>Trip to Brisbane</t>
    </r>
    <r>
      <rPr>
        <sz val="11"/>
        <color theme="1"/>
        <rFont val="Aptos Narrow"/>
        <family val="2"/>
        <scheme val="minor"/>
      </rPr>
      <t xml:space="preserve">
Flight: JQ 482 - Departing: NTL 7:50 AM Fri 14 Jul Arriving: BNE 9:00 AM Fri 14 Jul
Flight: JQ 485 - Departing: BNE 2:15 PM Sun 16 Jul Arriving: NTL 3:30 PM Sun 16 Jul</t>
    </r>
  </si>
  <si>
    <r>
      <rPr>
        <b/>
        <sz val="11"/>
        <color theme="1"/>
        <rFont val="Aptos Narrow"/>
        <family val="2"/>
        <scheme val="minor"/>
      </rPr>
      <t>Trip to Coral Coast</t>
    </r>
    <r>
      <rPr>
        <sz val="11"/>
        <color theme="1"/>
        <rFont val="Aptos Narrow"/>
        <family val="2"/>
        <scheme val="minor"/>
      </rPr>
      <t xml:space="preserve"> - Sun, 9 Apr 2023 - Fri, 14 Apr 2023 | 5 Night(s) | 2 adults 2 children</t>
    </r>
  </si>
  <si>
    <t>Total Flights 2023</t>
  </si>
  <si>
    <t>Total Fussy Cow</t>
  </si>
  <si>
    <t>Total Heather Birthday</t>
  </si>
  <si>
    <t>Total Stephen Birthday</t>
  </si>
  <si>
    <t>Total MarleySpoon</t>
  </si>
  <si>
    <t>Heather Expenses</t>
  </si>
  <si>
    <t>Heather Initiative</t>
  </si>
  <si>
    <t>Discussed</t>
  </si>
  <si>
    <t>Shared Initiative</t>
  </si>
  <si>
    <t>Total Amazon, eBay &amp; Bunnings</t>
  </si>
  <si>
    <t>Total Heather Inititives</t>
  </si>
  <si>
    <t>Stephen Initiative
(Home repair and home investment)</t>
  </si>
  <si>
    <t>Shared Initiative
(Home repair, home investment, toys for kids, family equipment and some Stephen &amp; Heather purchases)</t>
  </si>
  <si>
    <t>Total MarleySpoon (For only Stephen &amp; Heather, Kids meals 
continued to be prepared by Stephen)</t>
  </si>
  <si>
    <t>FREEDOM NSW ESTATE SOFA 3S SHALIMAR TABACCO</t>
  </si>
  <si>
    <t>NickScali Cooper Coffee Table</t>
  </si>
  <si>
    <t>FREEDOM NSW INA COFFEE TABLE 120X120CM DISTRESSED WHITE</t>
  </si>
  <si>
    <t>FREEDOM NSW NESST SIDE TABLE 49CM DIA NATURAL/MARBLE</t>
  </si>
  <si>
    <t>NickScali Cooper TV Cabinet</t>
  </si>
  <si>
    <t>#1S MAGIC STONES GREEN YLW GP NL 40-45CM, 1 UNIT</t>
  </si>
  <si>
    <t>#1S MAGIC STONES GREEN YLW GP DROP E/R, 1 UNIT</t>
  </si>
  <si>
    <t>SIMON CURWOOD JEWLLERS - PINK TOURMALINE + DIAMOND RING</t>
  </si>
  <si>
    <t>SIMON CURWOOD JEWLLERS - DROP EARINGS 18W WHITE 
GOLD PEAR NATURAL EMERALD AND DIAMOND DROP EARINGS</t>
  </si>
  <si>
    <t>DYLON LOU 3+CHA RNF/VILLA*MORNING FOG</t>
  </si>
  <si>
    <t>10 KARAT ROSE GOLD.08CARAT TOTAL DIAMOND WEIGHT ROUND
BRILLIANT &amp; 9X7MM RHODOLITE GARNET HALO RING</t>
  </si>
  <si>
    <t>WILKLIAMS THE JEWLLERS - ONE (1) PAIR 14CT ROSE GOLD LADIES DESIGNER DIAMOND STUD EARINGS FOUR CLAW SET</t>
  </si>
  <si>
    <t>SIMON CURWOOD JEWLLERS - ROSE GOLD 9R DIAMOND 
SQUARE 1.0TDW CLUSTER HALO STUD EARINGS</t>
  </si>
  <si>
    <t>Total:</t>
  </si>
  <si>
    <t>Moved out by Heather Dec 2nd 2024</t>
  </si>
  <si>
    <t>Furniture:</t>
  </si>
  <si>
    <t>Total Fastfood (Kids)</t>
  </si>
  <si>
    <t>Total Cloths (Could be some toys from kids as wel…)</t>
  </si>
  <si>
    <t>Grand Total:</t>
  </si>
  <si>
    <t>VS</t>
  </si>
  <si>
    <t>Mostly discussed</t>
  </si>
  <si>
    <t>Heather Jewelry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</si>
</sst>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[$-C09]dddd\,\ d\ mmmm\ yy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4" fontId="0" fillId="0" borderId="0" xfId="0" applyNumberFormat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44" fontId="0" fillId="2" borderId="0" xfId="0" applyNumberFormat="1" applyFill="1"/>
    <xf numFmtId="4" fontId="0" fillId="0" borderId="0" xfId="0" applyNumberForma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44" fontId="1" fillId="0" borderId="0" xfId="0" applyNumberFormat="1" applyFont="1"/>
    <xf numFmtId="164" fontId="0" fillId="2" borderId="0" xfId="0" applyNumberFormat="1" applyFill="1"/>
    <xf numFmtId="0" fontId="2" fillId="2" borderId="0" xfId="0" applyFont="1" applyFill="1"/>
    <xf numFmtId="164" fontId="2" fillId="2" borderId="0" xfId="0" applyNumberFormat="1" applyFont="1" applyFill="1"/>
    <xf numFmtId="44" fontId="2" fillId="2" borderId="0" xfId="0" applyNumberFormat="1" applyFont="1" applyFill="1"/>
    <xf numFmtId="0" fontId="0" fillId="3" borderId="0" xfId="0" applyFill="1"/>
    <xf numFmtId="164" fontId="0" fillId="3" borderId="0" xfId="0" applyNumberFormat="1" applyFill="1"/>
    <xf numFmtId="44" fontId="0" fillId="3" borderId="0" xfId="0" applyNumberFormat="1" applyFill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44" fontId="0" fillId="0" borderId="1" xfId="0" applyNumberFormat="1" applyBorder="1"/>
    <xf numFmtId="44" fontId="0" fillId="4" borderId="1" xfId="0" applyNumberFormat="1" applyFill="1" applyBorder="1"/>
    <xf numFmtId="44" fontId="0" fillId="2" borderId="1" xfId="0" applyNumberFormat="1" applyFill="1" applyBorder="1"/>
    <xf numFmtId="0" fontId="1" fillId="0" borderId="1" xfId="0" applyFont="1" applyBorder="1" applyAlignment="1">
      <alignment wrapText="1"/>
    </xf>
    <xf numFmtId="44" fontId="1" fillId="4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44" fontId="1" fillId="0" borderId="1" xfId="0" applyNumberFormat="1" applyFont="1" applyBorder="1"/>
    <xf numFmtId="8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/>
    <xf numFmtId="44" fontId="2" fillId="0" borderId="1" xfId="0" applyNumberFormat="1" applyFont="1" applyBorder="1"/>
    <xf numFmtId="164" fontId="2" fillId="0" borderId="1" xfId="0" applyNumberFormat="1" applyFont="1" applyBorder="1"/>
    <xf numFmtId="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2ECA8-0DF3-407E-A119-E0CF17A268E3}">
  <sheetPr>
    <pageSetUpPr fitToPage="1"/>
  </sheetPr>
  <dimension ref="A1:E41"/>
  <sheetViews>
    <sheetView tabSelected="1" zoomScale="70" zoomScaleNormal="70" workbookViewId="0">
      <selection activeCell="D48" sqref="D48"/>
    </sheetView>
  </sheetViews>
  <sheetFormatPr defaultRowHeight="14.4" x14ac:dyDescent="0.3"/>
  <cols>
    <col min="1" max="1" width="26.6640625" customWidth="1"/>
    <col min="2" max="2" width="70.21875" bestFit="1" customWidth="1"/>
    <col min="3" max="3" width="13.88671875" customWidth="1"/>
    <col min="4" max="4" width="25.6640625" bestFit="1" customWidth="1"/>
    <col min="5" max="5" width="30.6640625" bestFit="1" customWidth="1"/>
    <col min="6" max="7" width="11.44140625" bestFit="1" customWidth="1"/>
    <col min="9" max="10" width="9.109375" bestFit="1" customWidth="1"/>
  </cols>
  <sheetData>
    <row r="1" spans="1:5" x14ac:dyDescent="0.3">
      <c r="A1" s="18"/>
      <c r="B1" s="18"/>
      <c r="C1" s="18"/>
      <c r="D1" s="18"/>
      <c r="E1" s="18"/>
    </row>
    <row r="2" spans="1:5" x14ac:dyDescent="0.3">
      <c r="A2" s="18"/>
      <c r="B2" s="18"/>
      <c r="C2" s="18"/>
      <c r="D2" s="18"/>
      <c r="E2" s="18"/>
    </row>
    <row r="3" spans="1:5" x14ac:dyDescent="0.3">
      <c r="A3" s="18"/>
      <c r="B3" s="18" t="s">
        <v>488</v>
      </c>
      <c r="C3" s="18"/>
      <c r="D3" s="18"/>
      <c r="E3" s="18"/>
    </row>
    <row r="4" spans="1:5" ht="43.2" x14ac:dyDescent="0.3">
      <c r="A4" s="18"/>
      <c r="B4" s="19" t="s">
        <v>487</v>
      </c>
      <c r="C4" s="18"/>
      <c r="D4" s="18"/>
      <c r="E4" s="18"/>
    </row>
    <row r="5" spans="1:5" x14ac:dyDescent="0.3">
      <c r="A5" s="18" t="s">
        <v>497</v>
      </c>
      <c r="B5" s="20" t="s">
        <v>489</v>
      </c>
      <c r="C5" s="21">
        <f>SUM('3-7204-27 Dec 22 to 29 Jan 23'!D63+'9-7204-28 Jun 23 to 30 Jul 23'!D68)</f>
        <v>9683.51</v>
      </c>
      <c r="D5" s="18"/>
      <c r="E5" s="18"/>
    </row>
    <row r="6" spans="1:5" ht="72" x14ac:dyDescent="0.3">
      <c r="A6" s="19" t="s">
        <v>501</v>
      </c>
      <c r="B6" s="18" t="s">
        <v>83</v>
      </c>
      <c r="C6" s="22">
        <f>SUM('1-7204-28 Oct 22 to 28 Nov 22'!D158+'2-7204-26 Nov 22 to 28 Dec 22'!D136+'3-7204-27 Dec 22 to 29 Jan 23'!D123+'4-7204-27 Jan 23 to 28 Feb 23'!D150+'5-7204 - 26 Feb 23 to 28 Mar 23'!D158+'6-7204 - 28 Apr 23 to 28 May 23'!D153+'7-7204-27 Mar 23 to 30 Apr 23'!D109+'8-7204-26 May 23 to 28 Jun 23'!D153+'9-7204-28 Jun 23 to 30 Jul 23'!D142+'10-7204-27 Jul 23 to 28 Aug 23'!D155+'11-7204-28 Aug 23 to 28 Sep 23'!D142+'12-7204 - 28 Sep 23 to 29'!D183)</f>
        <v>15063.479999999998</v>
      </c>
      <c r="D6" s="18"/>
      <c r="E6" s="18"/>
    </row>
    <row r="7" spans="1:5" x14ac:dyDescent="0.3">
      <c r="A7" s="18" t="s">
        <v>495</v>
      </c>
      <c r="B7" s="18" t="s">
        <v>494</v>
      </c>
      <c r="C7" s="23">
        <f>SUM('2-7204-26 Nov 22 to 28 Dec 22'!D118, '6-7204 - 28 Apr 23 to 28 May 23'!D102)</f>
        <v>11807.7</v>
      </c>
      <c r="D7" s="18"/>
      <c r="E7" s="18"/>
    </row>
    <row r="8" spans="1:5" x14ac:dyDescent="0.3">
      <c r="A8" s="18" t="s">
        <v>495</v>
      </c>
      <c r="B8" s="18" t="s">
        <v>490</v>
      </c>
      <c r="C8" s="23">
        <f>SUM('5-7204 - 26 Feb 23 to 28 Mar 23'!D137+'6-7204 - 28 Apr 23 to 28 May 23'!D137+'7-7204-27 Mar 23 to 30 Apr 23'!D91+'8-7204-26 May 23 to 28 Jun 23'!D142+'9-7204-28 Jun 23 to 30 Jul 23'!D134+'10-7204-27 Jul 23 to 28 Aug 23'!D139+'11-7204-28 Aug 23 to 28 Sep 23'!D129+'12-7204 - 28 Sep 23 to 29'!D162)</f>
        <v>6695.17</v>
      </c>
      <c r="D8" s="18"/>
      <c r="E8" s="18"/>
    </row>
    <row r="9" spans="1:5" ht="43.2" x14ac:dyDescent="0.3">
      <c r="A9" s="24" t="s">
        <v>500</v>
      </c>
      <c r="B9" s="18" t="s">
        <v>85</v>
      </c>
      <c r="C9" s="22">
        <f>SUM('1-7204-28 Oct 22 to 28 Nov 22'!D159+'2-7204-26 Nov 22 to 28 Dec 22'!D137+'3-7204-27 Dec 22 to 29 Jan 23'!D124+'4-7204-27 Jan 23 to 28 Feb 23'!D151+'5-7204 - 26 Feb 23 to 28 Mar 23'!D159+'6-7204 - 28 Apr 23 to 28 May 23'!D154+'7-7204-27 Mar 23 to 30 Apr 23'!D110+'8-7204-26 May 23 to 28 Jun 23'!D154+'9-7204-28 Jun 23 to 30 Jul 23'!D143+'10-7204-27 Jul 23 to 28 Aug 23'!D156+'11-7204-28 Aug 23 to 28 Sep 23'!D143+'12-7204 - 28 Sep 23 to 29'!D184)</f>
        <v>6784.53</v>
      </c>
      <c r="D9" s="18"/>
      <c r="E9" s="18"/>
    </row>
    <row r="10" spans="1:5" ht="28.8" x14ac:dyDescent="0.3">
      <c r="A10" s="18" t="s">
        <v>495</v>
      </c>
      <c r="B10" s="19" t="s">
        <v>502</v>
      </c>
      <c r="C10" s="23">
        <f>SUM('1-7204-28 Oct 22 to 28 Nov 22'!D166+'2-7204-26 Nov 22 to 28 Dec 22'!D144+'3-7204-27 Dec 22 to 29 Jan 23'!D132+'4-7204-27 Jan 23 to 28 Feb 23'!D158+'11-7204-28 Aug 23 to 28 Sep 23'!D150+'12-7204 - 28 Sep 23 to 29'!D191)</f>
        <v>2518.29</v>
      </c>
      <c r="D10" s="18"/>
      <c r="E10" s="18"/>
    </row>
    <row r="11" spans="1:5" x14ac:dyDescent="0.3">
      <c r="A11" s="18" t="s">
        <v>496</v>
      </c>
      <c r="B11" s="18" t="s">
        <v>491</v>
      </c>
      <c r="C11" s="21">
        <f>SUM('9-7204-28 Jun 23 to 30 Jul 23'!D109)</f>
        <v>2000</v>
      </c>
      <c r="D11" s="18"/>
      <c r="E11" s="18"/>
    </row>
    <row r="12" spans="1:5" x14ac:dyDescent="0.3">
      <c r="A12" s="18" t="s">
        <v>496</v>
      </c>
      <c r="B12" s="18" t="s">
        <v>492</v>
      </c>
      <c r="C12" s="21">
        <f>SUM('12-7204 - 28 Sep 23 to 29'!D101,'12-7204 - 28 Sep 23 to 29'!D102,'12-7204 - 28 Sep 23 to 29'!D103)</f>
        <v>1572.5</v>
      </c>
      <c r="D12" s="18"/>
      <c r="E12" s="18"/>
    </row>
    <row r="13" spans="1:5" x14ac:dyDescent="0.3">
      <c r="A13" s="18" t="s">
        <v>496</v>
      </c>
      <c r="B13" s="18" t="s">
        <v>78</v>
      </c>
      <c r="C13" s="21">
        <f>SUM('1-7204-28 Oct 22 to 28 Nov 22'!D163+'2-7204-26 Nov 22 to 28 Dec 22'!D141+'3-7204-27 Dec 22 to 29 Jan 23'!D129+'4-7204-27 Jan 23 to 28 Feb 23'!D155+'5-7204 - 26 Feb 23 to 28 Mar 23'!D163+'6-7204 - 28 Apr 23 to 28 May 23'!D158+'7-7204-27 Mar 23 to 30 Apr 23'!D114+'8-7204-26 May 23 to 28 Jun 23'!D158+'9-7204-28 Jun 23 to 30 Jul 23'!D147+'10-7204-27 Jul 23 to 28 Aug 23'!D160+'11-7204-28 Aug 23 to 28 Sep 23'!D147+'12-7204 - 28 Sep 23 to 29'!D188)</f>
        <v>22427.260000000002</v>
      </c>
      <c r="D13" s="18"/>
      <c r="E13" s="18"/>
    </row>
    <row r="14" spans="1:5" x14ac:dyDescent="0.3">
      <c r="A14" s="18" t="s">
        <v>523</v>
      </c>
      <c r="B14" s="20" t="s">
        <v>498</v>
      </c>
      <c r="C14" s="25">
        <f>SUM(C9+C6)</f>
        <v>21848.01</v>
      </c>
      <c r="D14" s="26" t="s">
        <v>522</v>
      </c>
      <c r="E14" s="21">
        <f>SUM(C5,C7:C8,C10,C11:C13,C15:C17)</f>
        <v>85027.299999999988</v>
      </c>
    </row>
    <row r="15" spans="1:5" x14ac:dyDescent="0.3">
      <c r="A15" s="18"/>
      <c r="B15" s="18" t="s">
        <v>499</v>
      </c>
      <c r="C15" s="23">
        <f>SUM(C7,C8,C10)</f>
        <v>21021.160000000003</v>
      </c>
      <c r="D15" s="18"/>
      <c r="E15" s="18"/>
    </row>
    <row r="16" spans="1:5" x14ac:dyDescent="0.3">
      <c r="A16" s="18"/>
      <c r="B16" s="18" t="s">
        <v>519</v>
      </c>
      <c r="C16" s="21">
        <f>SUM('1-7204-28 Oct 22 to 28 Nov 22'!D162+'2-7204-26 Nov 22 to 28 Dec 22'!D140+'3-7204-27 Dec 22 to 29 Jan 23'!D127+'4-7204-27 Jan 23 to 28 Feb 23'!D154+'5-7204 - 26 Feb 23 to 28 Mar 23'!D162+'6-7204 - 28 Apr 23 to 28 May 23'!D157+'7-7204-27 Mar 23 to 30 Apr 23'!D113+'8-7204-26 May 23 to 28 Jun 23'!D157+'9-7204-28 Jun 23 to 30 Jul 23'!D146+'10-7204-27 Jul 23 to 28 Aug 23'!D159+'11-7204-28 Aug 23 to 28 Sep 23'!D146+'12-7204 - 28 Sep 23 to 29'!D187)</f>
        <v>1902.6499999999999</v>
      </c>
      <c r="D16" s="18"/>
      <c r="E16" s="18"/>
    </row>
    <row r="17" spans="1:5" x14ac:dyDescent="0.3">
      <c r="A17" s="18" t="s">
        <v>496</v>
      </c>
      <c r="B17" s="18" t="s">
        <v>520</v>
      </c>
      <c r="C17" s="21">
        <f>SUM('1-7204-28 Oct 22 to 28 Nov 22'!D160+'2-7204-26 Nov 22 to 28 Dec 22'!D138+'3-7204-27 Dec 22 to 29 Jan 23'!D125+'4-7204-27 Jan 23 to 28 Feb 23'!D152+'5-7204 - 26 Feb 23 to 28 Mar 23'!D160+'6-7204 - 28 Apr 23 to 28 May 23'!D155+'7-7204-27 Mar 23 to 30 Apr 23'!D111+'8-7204-26 May 23 to 28 Jun 23'!D155+'9-7204-28 Jun 23 to 30 Jul 23'!D144+'10-7204-27 Jul 23 to 28 Aug 23'!D157+'11-7204-28 Aug 23 to 28 Sep 23'!D144+'12-7204 - 28 Sep 23 to 29'!D185)</f>
        <v>5399.06</v>
      </c>
      <c r="D17" s="18"/>
      <c r="E17" s="18"/>
    </row>
    <row r="18" spans="1:5" x14ac:dyDescent="0.3">
      <c r="A18" s="18"/>
      <c r="B18" s="18" t="s">
        <v>79</v>
      </c>
      <c r="C18" s="21">
        <f>SUM('1-7204-28 Oct 22 to 28 Nov 22'!D157+'2-7204-26 Nov 22 to 28 Dec 22'!D135+'3-7204-27 Dec 22 to 29 Jan 23'!D122+'4-7204-27 Jan 23 to 28 Feb 23'!D149+'5-7204 - 26 Feb 23 to 28 Mar 23'!D157+'6-7204 - 28 Apr 23 to 28 May 23'!D152+'7-7204-27 Mar 23 to 30 Apr 23'!D108+'8-7204-26 May 23 to 28 Jun 23'!D152+'9-7204-28 Jun 23 to 30 Jul 23'!D141+'10-7204-27 Jul 23 to 28 Aug 23'!D154+'11-7204-28 Aug 23 to 28 Sep 23'!D141+'12-7204 - 28 Sep 23 to 29'!D182)</f>
        <v>10408.769999999999</v>
      </c>
      <c r="D18" s="18"/>
      <c r="E18" s="18"/>
    </row>
    <row r="19" spans="1:5" x14ac:dyDescent="0.3">
      <c r="A19" s="18"/>
      <c r="B19" s="18"/>
      <c r="C19" s="18"/>
      <c r="D19" s="18"/>
      <c r="E19" s="18"/>
    </row>
    <row r="20" spans="1:5" x14ac:dyDescent="0.3">
      <c r="A20" s="18"/>
      <c r="B20" s="27" t="s">
        <v>521</v>
      </c>
      <c r="C20" s="28">
        <f>SUM(C5:C19)</f>
        <v>139132.09</v>
      </c>
      <c r="D20" s="18"/>
      <c r="E20" s="18"/>
    </row>
    <row r="21" spans="1:5" x14ac:dyDescent="0.3">
      <c r="A21" s="20" t="s">
        <v>518</v>
      </c>
      <c r="B21" s="18"/>
      <c r="C21" s="18"/>
      <c r="D21" s="18"/>
      <c r="E21" s="18"/>
    </row>
    <row r="22" spans="1:5" x14ac:dyDescent="0.3">
      <c r="A22" s="18" t="s">
        <v>503</v>
      </c>
      <c r="B22" s="18"/>
      <c r="C22" s="29">
        <v>2969</v>
      </c>
      <c r="D22" s="30">
        <v>44196</v>
      </c>
      <c r="E22" s="20"/>
    </row>
    <row r="23" spans="1:5" x14ac:dyDescent="0.3">
      <c r="A23" s="18" t="s">
        <v>504</v>
      </c>
      <c r="B23" s="18"/>
      <c r="C23" s="29">
        <v>790</v>
      </c>
      <c r="D23" s="30">
        <v>44269</v>
      </c>
      <c r="E23" s="18"/>
    </row>
    <row r="24" spans="1:5" x14ac:dyDescent="0.3">
      <c r="A24" s="18"/>
      <c r="B24" s="27" t="s">
        <v>516</v>
      </c>
      <c r="C24" s="29">
        <f>SUM(C22:C23)</f>
        <v>3759</v>
      </c>
      <c r="D24" s="18"/>
      <c r="E24" s="18"/>
    </row>
    <row r="25" spans="1:5" x14ac:dyDescent="0.3">
      <c r="A25" s="18"/>
      <c r="B25" s="18"/>
      <c r="C25" s="18"/>
      <c r="D25" s="18"/>
      <c r="E25" s="18"/>
    </row>
    <row r="26" spans="1:5" x14ac:dyDescent="0.3">
      <c r="A26" s="31" t="s">
        <v>486</v>
      </c>
      <c r="B26" s="18"/>
      <c r="C26" s="32">
        <v>2050.36</v>
      </c>
      <c r="D26" s="33">
        <v>44889</v>
      </c>
      <c r="E26" s="20" t="s">
        <v>517</v>
      </c>
    </row>
    <row r="27" spans="1:5" x14ac:dyDescent="0.3">
      <c r="A27" s="18" t="s">
        <v>512</v>
      </c>
      <c r="B27" s="18"/>
      <c r="C27" s="29">
        <v>3407</v>
      </c>
      <c r="D27" s="30">
        <v>44094</v>
      </c>
      <c r="E27" s="20" t="s">
        <v>517</v>
      </c>
    </row>
    <row r="28" spans="1:5" x14ac:dyDescent="0.3">
      <c r="A28" s="18" t="s">
        <v>505</v>
      </c>
      <c r="B28" s="18"/>
      <c r="C28" s="29">
        <v>719</v>
      </c>
      <c r="D28" s="30">
        <v>44196</v>
      </c>
      <c r="E28" s="20" t="s">
        <v>517</v>
      </c>
    </row>
    <row r="29" spans="1:5" x14ac:dyDescent="0.3">
      <c r="A29" s="18" t="s">
        <v>506</v>
      </c>
      <c r="B29" s="18"/>
      <c r="C29" s="29">
        <v>379</v>
      </c>
      <c r="D29" s="30">
        <v>44196</v>
      </c>
      <c r="E29" s="20" t="s">
        <v>517</v>
      </c>
    </row>
    <row r="30" spans="1:5" x14ac:dyDescent="0.3">
      <c r="A30" s="18" t="s">
        <v>507</v>
      </c>
      <c r="B30" s="18"/>
      <c r="C30" s="29">
        <v>1090</v>
      </c>
      <c r="D30" s="30">
        <v>44269</v>
      </c>
      <c r="E30" s="20" t="s">
        <v>517</v>
      </c>
    </row>
    <row r="31" spans="1:5" x14ac:dyDescent="0.3">
      <c r="A31" s="18"/>
      <c r="B31" s="27" t="s">
        <v>516</v>
      </c>
      <c r="C31" s="29">
        <f>SUM(C27:C30)</f>
        <v>5595</v>
      </c>
      <c r="D31" s="18"/>
      <c r="E31" s="18"/>
    </row>
    <row r="32" spans="1:5" x14ac:dyDescent="0.3">
      <c r="A32" s="18"/>
      <c r="B32" s="18"/>
      <c r="C32" s="18"/>
      <c r="D32" s="18"/>
      <c r="E32" s="18"/>
    </row>
    <row r="33" spans="1:5" x14ac:dyDescent="0.3">
      <c r="A33" s="20" t="s">
        <v>524</v>
      </c>
      <c r="B33" s="18"/>
      <c r="C33" s="18"/>
      <c r="D33" s="18"/>
      <c r="E33" s="18"/>
    </row>
    <row r="34" spans="1:5" ht="73.8" customHeight="1" x14ac:dyDescent="0.3">
      <c r="A34" s="18" t="s">
        <v>508</v>
      </c>
      <c r="B34" s="18"/>
      <c r="C34" s="29">
        <v>490</v>
      </c>
      <c r="D34" s="30">
        <v>44770</v>
      </c>
      <c r="E34" s="18"/>
    </row>
    <row r="35" spans="1:5" ht="57.6" customHeight="1" x14ac:dyDescent="0.3">
      <c r="A35" s="18" t="s">
        <v>509</v>
      </c>
      <c r="B35" s="18"/>
      <c r="C35" s="29">
        <v>449</v>
      </c>
      <c r="D35" s="30">
        <v>44770</v>
      </c>
      <c r="E35" s="18"/>
    </row>
    <row r="36" spans="1:5" x14ac:dyDescent="0.3">
      <c r="A36" s="18" t="s">
        <v>510</v>
      </c>
      <c r="B36" s="18"/>
      <c r="C36" s="34">
        <v>2300</v>
      </c>
      <c r="D36" s="30">
        <v>43308</v>
      </c>
      <c r="E36" s="18"/>
    </row>
    <row r="37" spans="1:5" ht="72" x14ac:dyDescent="0.3">
      <c r="A37" s="19" t="s">
        <v>511</v>
      </c>
      <c r="B37" s="18"/>
      <c r="C37" s="34">
        <v>3399</v>
      </c>
      <c r="D37" s="30">
        <v>45126</v>
      </c>
      <c r="E37" s="18"/>
    </row>
    <row r="38" spans="1:5" ht="86.4" x14ac:dyDescent="0.3">
      <c r="A38" s="19" t="s">
        <v>513</v>
      </c>
      <c r="B38" s="18"/>
      <c r="C38" s="29">
        <v>1199</v>
      </c>
      <c r="D38" s="30">
        <v>44006</v>
      </c>
      <c r="E38" s="18"/>
    </row>
    <row r="39" spans="1:5" ht="72" x14ac:dyDescent="0.3">
      <c r="A39" s="19" t="s">
        <v>514</v>
      </c>
      <c r="B39" s="18"/>
      <c r="C39" s="29">
        <v>3850</v>
      </c>
      <c r="D39" s="30">
        <v>42941</v>
      </c>
      <c r="E39" s="18"/>
    </row>
    <row r="40" spans="1:5" ht="57.6" x14ac:dyDescent="0.3">
      <c r="A40" s="19" t="s">
        <v>515</v>
      </c>
      <c r="B40" s="18"/>
      <c r="C40" s="34">
        <v>4699</v>
      </c>
      <c r="D40" s="30"/>
      <c r="E40" s="18"/>
    </row>
    <row r="41" spans="1:5" x14ac:dyDescent="0.3">
      <c r="A41" s="18"/>
      <c r="B41" s="27" t="s">
        <v>516</v>
      </c>
      <c r="C41" s="29">
        <f>SUM(C34:C40)</f>
        <v>16386</v>
      </c>
      <c r="D41" s="18"/>
      <c r="E41" s="18"/>
    </row>
  </sheetData>
  <pageMargins left="0.7" right="0.7" top="0.75" bottom="0.75" header="0.3" footer="0.3"/>
  <pageSetup paperSize="9" scale="78" fitToHeight="0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C5D91-AC49-4E31-9483-1F3A40D49E4E}">
  <dimension ref="A1:F149"/>
  <sheetViews>
    <sheetView topLeftCell="A124" workbookViewId="0">
      <selection activeCell="C146" sqref="C146"/>
    </sheetView>
  </sheetViews>
  <sheetFormatPr defaultRowHeight="14.4" x14ac:dyDescent="0.3"/>
  <cols>
    <col min="1" max="1" width="4" bestFit="1" customWidth="1"/>
    <col min="2" max="2" width="21.88671875" style="7" bestFit="1" customWidth="1"/>
    <col min="3" max="3" width="54.5546875" bestFit="1" customWidth="1"/>
    <col min="4" max="5" width="10.44140625" style="1" bestFit="1" customWidth="1"/>
    <col min="6" max="6" width="10.44140625" bestFit="1" customWidth="1"/>
  </cols>
  <sheetData>
    <row r="1" spans="1:6" x14ac:dyDescent="0.3">
      <c r="A1" s="8" t="s">
        <v>480</v>
      </c>
      <c r="B1" s="9" t="s">
        <v>481</v>
      </c>
      <c r="C1" s="8" t="s">
        <v>482</v>
      </c>
      <c r="D1" s="10" t="s">
        <v>483</v>
      </c>
      <c r="E1" s="10" t="s">
        <v>484</v>
      </c>
      <c r="F1" s="8" t="s">
        <v>485</v>
      </c>
    </row>
    <row r="2" spans="1:6" x14ac:dyDescent="0.3">
      <c r="A2">
        <v>1</v>
      </c>
      <c r="B2" s="7">
        <v>45105</v>
      </c>
      <c r="C2" t="s">
        <v>101</v>
      </c>
      <c r="D2" s="1">
        <v>7.5</v>
      </c>
    </row>
    <row r="3" spans="1:6" x14ac:dyDescent="0.3">
      <c r="A3">
        <v>7</v>
      </c>
      <c r="B3" s="7">
        <v>45108</v>
      </c>
      <c r="C3" t="s">
        <v>325</v>
      </c>
      <c r="D3" s="1">
        <v>83.1</v>
      </c>
    </row>
    <row r="4" spans="1:6" x14ac:dyDescent="0.3">
      <c r="A4">
        <v>15</v>
      </c>
      <c r="B4" s="7">
        <v>45109</v>
      </c>
      <c r="C4" t="s">
        <v>231</v>
      </c>
      <c r="D4" s="1">
        <v>10</v>
      </c>
    </row>
    <row r="5" spans="1:6" x14ac:dyDescent="0.3">
      <c r="A5">
        <v>38</v>
      </c>
      <c r="B5" s="7">
        <v>45116</v>
      </c>
      <c r="C5" t="s">
        <v>232</v>
      </c>
      <c r="D5" s="1">
        <v>63.78</v>
      </c>
    </row>
    <row r="6" spans="1:6" x14ac:dyDescent="0.3">
      <c r="A6">
        <v>129</v>
      </c>
      <c r="B6" s="7">
        <v>45133</v>
      </c>
      <c r="C6" t="s">
        <v>70</v>
      </c>
      <c r="D6" s="1">
        <v>18.989999999999998</v>
      </c>
    </row>
    <row r="7" spans="1:6" x14ac:dyDescent="0.3">
      <c r="A7">
        <v>120</v>
      </c>
      <c r="B7" s="7">
        <v>45131</v>
      </c>
      <c r="C7" t="s">
        <v>42</v>
      </c>
      <c r="D7" s="1">
        <v>110.29</v>
      </c>
    </row>
    <row r="8" spans="1:6" x14ac:dyDescent="0.3">
      <c r="A8">
        <v>6</v>
      </c>
      <c r="B8" s="7">
        <v>45108</v>
      </c>
      <c r="C8" t="s">
        <v>11</v>
      </c>
      <c r="D8" s="1">
        <v>9.99</v>
      </c>
    </row>
    <row r="9" spans="1:6" x14ac:dyDescent="0.3">
      <c r="A9">
        <v>99</v>
      </c>
      <c r="B9" s="7">
        <v>45126</v>
      </c>
      <c r="C9" t="s">
        <v>11</v>
      </c>
      <c r="D9" s="1">
        <v>9.99</v>
      </c>
    </row>
    <row r="10" spans="1:6" x14ac:dyDescent="0.3">
      <c r="A10">
        <v>104</v>
      </c>
      <c r="B10" s="7">
        <v>45126</v>
      </c>
      <c r="C10" t="s">
        <v>128</v>
      </c>
      <c r="D10" s="1">
        <v>40</v>
      </c>
    </row>
    <row r="11" spans="1:6" x14ac:dyDescent="0.3">
      <c r="A11">
        <v>131</v>
      </c>
      <c r="B11" s="7">
        <v>45133</v>
      </c>
      <c r="C11" t="s">
        <v>127</v>
      </c>
      <c r="D11" s="1">
        <v>180</v>
      </c>
    </row>
    <row r="12" spans="1:6" x14ac:dyDescent="0.3">
      <c r="A12">
        <v>51</v>
      </c>
      <c r="B12" s="7">
        <v>45120</v>
      </c>
      <c r="C12" t="s">
        <v>341</v>
      </c>
      <c r="D12" s="1">
        <v>276.06</v>
      </c>
    </row>
    <row r="13" spans="1:6" x14ac:dyDescent="0.3">
      <c r="A13">
        <v>106</v>
      </c>
      <c r="B13" s="7">
        <v>45127</v>
      </c>
      <c r="C13" t="s">
        <v>64</v>
      </c>
      <c r="D13" s="1">
        <v>109</v>
      </c>
    </row>
    <row r="14" spans="1:6" x14ac:dyDescent="0.3">
      <c r="A14">
        <v>70</v>
      </c>
      <c r="B14" s="7">
        <v>45122</v>
      </c>
      <c r="C14" t="s">
        <v>355</v>
      </c>
      <c r="D14" s="1">
        <v>16.8</v>
      </c>
    </row>
    <row r="15" spans="1:6" x14ac:dyDescent="0.3">
      <c r="A15">
        <v>71</v>
      </c>
      <c r="B15" s="7">
        <v>45122</v>
      </c>
      <c r="C15" t="s">
        <v>355</v>
      </c>
      <c r="D15" s="1">
        <v>29.95</v>
      </c>
    </row>
    <row r="16" spans="1:6" x14ac:dyDescent="0.3">
      <c r="A16">
        <v>72</v>
      </c>
      <c r="B16" s="7">
        <v>45122</v>
      </c>
      <c r="C16" t="s">
        <v>355</v>
      </c>
      <c r="D16" s="1">
        <v>191.95</v>
      </c>
    </row>
    <row r="17" spans="1:5" x14ac:dyDescent="0.3">
      <c r="A17">
        <v>69</v>
      </c>
      <c r="B17" s="7">
        <v>45122</v>
      </c>
      <c r="C17" t="s">
        <v>354</v>
      </c>
      <c r="D17" s="1">
        <v>15.3</v>
      </c>
    </row>
    <row r="18" spans="1:5" x14ac:dyDescent="0.3">
      <c r="A18">
        <v>112</v>
      </c>
      <c r="B18" s="7">
        <v>45129</v>
      </c>
      <c r="C18" t="s">
        <v>370</v>
      </c>
      <c r="D18" s="1">
        <v>2</v>
      </c>
    </row>
    <row r="19" spans="1:5" x14ac:dyDescent="0.3">
      <c r="A19">
        <v>43</v>
      </c>
      <c r="B19" s="7">
        <v>45118</v>
      </c>
      <c r="C19" t="s">
        <v>54</v>
      </c>
      <c r="D19" s="1">
        <v>25.65</v>
      </c>
    </row>
    <row r="20" spans="1:5" x14ac:dyDescent="0.3">
      <c r="A20">
        <v>12</v>
      </c>
      <c r="B20" s="7">
        <v>45109</v>
      </c>
      <c r="C20" t="s">
        <v>90</v>
      </c>
      <c r="D20" s="1">
        <v>9.3000000000000007</v>
      </c>
    </row>
    <row r="21" spans="1:5" x14ac:dyDescent="0.3">
      <c r="A21">
        <v>13</v>
      </c>
      <c r="B21" s="7">
        <v>45109</v>
      </c>
      <c r="C21" t="s">
        <v>90</v>
      </c>
      <c r="D21" s="1">
        <v>35</v>
      </c>
    </row>
    <row r="22" spans="1:5" x14ac:dyDescent="0.3">
      <c r="A22">
        <v>18</v>
      </c>
      <c r="B22" s="7">
        <v>45111</v>
      </c>
      <c r="C22" t="s">
        <v>7</v>
      </c>
      <c r="D22" s="1">
        <v>5.75</v>
      </c>
    </row>
    <row r="23" spans="1:5" x14ac:dyDescent="0.3">
      <c r="A23">
        <v>19</v>
      </c>
      <c r="B23" s="7">
        <v>45111</v>
      </c>
      <c r="C23" t="s">
        <v>7</v>
      </c>
      <c r="D23" s="1">
        <v>6.5</v>
      </c>
    </row>
    <row r="24" spans="1:5" x14ac:dyDescent="0.3">
      <c r="A24">
        <v>37</v>
      </c>
      <c r="B24" s="7">
        <v>45116</v>
      </c>
      <c r="C24" t="s">
        <v>7</v>
      </c>
      <c r="D24" s="1">
        <v>36.36</v>
      </c>
    </row>
    <row r="25" spans="1:5" x14ac:dyDescent="0.3">
      <c r="A25">
        <v>36</v>
      </c>
      <c r="B25" s="7">
        <v>45116</v>
      </c>
      <c r="C25" t="s">
        <v>338</v>
      </c>
      <c r="D25" s="1">
        <v>10.5</v>
      </c>
    </row>
    <row r="26" spans="1:5" x14ac:dyDescent="0.3">
      <c r="A26">
        <v>58</v>
      </c>
      <c r="B26" s="7">
        <v>45121</v>
      </c>
      <c r="C26" t="s">
        <v>346</v>
      </c>
      <c r="D26" s="1">
        <v>84.5</v>
      </c>
    </row>
    <row r="27" spans="1:5" x14ac:dyDescent="0.3">
      <c r="A27">
        <v>17</v>
      </c>
      <c r="B27" s="7">
        <v>45110</v>
      </c>
      <c r="C27" t="s">
        <v>13</v>
      </c>
      <c r="D27" s="1">
        <v>70.8</v>
      </c>
    </row>
    <row r="28" spans="1:5" x14ac:dyDescent="0.3">
      <c r="A28">
        <v>49</v>
      </c>
      <c r="B28" s="7">
        <v>45119</v>
      </c>
      <c r="C28" t="s">
        <v>13</v>
      </c>
      <c r="D28" s="1">
        <v>136</v>
      </c>
    </row>
    <row r="29" spans="1:5" x14ac:dyDescent="0.3">
      <c r="A29">
        <v>90</v>
      </c>
      <c r="B29" s="7">
        <v>45124</v>
      </c>
      <c r="C29" t="s">
        <v>13</v>
      </c>
      <c r="D29" s="1">
        <v>108.5</v>
      </c>
      <c r="E29" s="1">
        <v>3830.39</v>
      </c>
    </row>
    <row r="30" spans="1:5" x14ac:dyDescent="0.3">
      <c r="A30">
        <v>16</v>
      </c>
      <c r="B30" s="7">
        <v>45110</v>
      </c>
      <c r="C30" t="s">
        <v>334</v>
      </c>
      <c r="E30" s="1">
        <v>3000</v>
      </c>
    </row>
    <row r="31" spans="1:5" x14ac:dyDescent="0.3">
      <c r="A31">
        <v>39</v>
      </c>
      <c r="B31" s="7">
        <v>45118</v>
      </c>
      <c r="C31" t="s">
        <v>339</v>
      </c>
      <c r="E31" s="1">
        <v>3246.24</v>
      </c>
    </row>
    <row r="32" spans="1:5" x14ac:dyDescent="0.3">
      <c r="A32">
        <v>94</v>
      </c>
      <c r="B32" s="7">
        <v>45125</v>
      </c>
      <c r="C32" t="s">
        <v>367</v>
      </c>
      <c r="E32" s="1">
        <v>4038.48</v>
      </c>
    </row>
    <row r="33" spans="1:5" x14ac:dyDescent="0.3">
      <c r="A33">
        <v>124</v>
      </c>
      <c r="B33" s="7">
        <v>45133</v>
      </c>
      <c r="C33" t="s">
        <v>376</v>
      </c>
      <c r="E33" s="1">
        <v>1803.34</v>
      </c>
    </row>
    <row r="34" spans="1:5" x14ac:dyDescent="0.3">
      <c r="A34">
        <v>116</v>
      </c>
      <c r="B34" s="7">
        <v>45130</v>
      </c>
      <c r="C34" t="s">
        <v>373</v>
      </c>
    </row>
    <row r="35" spans="1:5" x14ac:dyDescent="0.3">
      <c r="A35">
        <v>54</v>
      </c>
      <c r="B35" s="7">
        <v>45121</v>
      </c>
      <c r="C35" t="s">
        <v>343</v>
      </c>
      <c r="D35" s="1">
        <v>15</v>
      </c>
    </row>
    <row r="36" spans="1:5" x14ac:dyDescent="0.3">
      <c r="A36">
        <v>86</v>
      </c>
      <c r="B36" s="7">
        <v>45123</v>
      </c>
      <c r="C36" t="s">
        <v>364</v>
      </c>
      <c r="D36" s="1">
        <v>7.58</v>
      </c>
    </row>
    <row r="37" spans="1:5" x14ac:dyDescent="0.3">
      <c r="A37">
        <v>45</v>
      </c>
      <c r="B37" s="7">
        <v>45118</v>
      </c>
      <c r="C37" t="s">
        <v>21</v>
      </c>
      <c r="D37" s="1">
        <v>15</v>
      </c>
    </row>
    <row r="38" spans="1:5" x14ac:dyDescent="0.3">
      <c r="A38">
        <v>28</v>
      </c>
      <c r="B38" s="7">
        <v>45113</v>
      </c>
      <c r="C38" t="s">
        <v>3</v>
      </c>
      <c r="D38" s="1">
        <v>109.13</v>
      </c>
    </row>
    <row r="39" spans="1:5" x14ac:dyDescent="0.3">
      <c r="A39">
        <v>84</v>
      </c>
      <c r="B39" s="7">
        <v>45123</v>
      </c>
      <c r="C39" t="s">
        <v>3</v>
      </c>
      <c r="D39" s="1">
        <v>178.43</v>
      </c>
    </row>
    <row r="40" spans="1:5" x14ac:dyDescent="0.3">
      <c r="A40">
        <v>98</v>
      </c>
      <c r="B40" s="7">
        <v>45126</v>
      </c>
      <c r="C40" t="s">
        <v>3</v>
      </c>
      <c r="D40" s="1">
        <v>42.37</v>
      </c>
    </row>
    <row r="41" spans="1:5" x14ac:dyDescent="0.3">
      <c r="A41">
        <v>135</v>
      </c>
      <c r="B41" s="7">
        <v>45135</v>
      </c>
      <c r="C41" t="s">
        <v>3</v>
      </c>
      <c r="D41" s="1">
        <v>32.07</v>
      </c>
    </row>
    <row r="42" spans="1:5" x14ac:dyDescent="0.3">
      <c r="A42">
        <v>41</v>
      </c>
      <c r="B42" s="7">
        <v>45118</v>
      </c>
      <c r="C42" t="s">
        <v>14</v>
      </c>
      <c r="D42" s="1">
        <v>36.450000000000003</v>
      </c>
    </row>
    <row r="43" spans="1:5" x14ac:dyDescent="0.3">
      <c r="A43">
        <v>42</v>
      </c>
      <c r="B43" s="7">
        <v>45118</v>
      </c>
      <c r="C43" t="s">
        <v>14</v>
      </c>
      <c r="D43" s="1">
        <v>17.75</v>
      </c>
    </row>
    <row r="44" spans="1:5" x14ac:dyDescent="0.3">
      <c r="A44">
        <v>110</v>
      </c>
      <c r="B44" s="7">
        <v>45129</v>
      </c>
      <c r="C44" t="s">
        <v>14</v>
      </c>
      <c r="D44" s="1">
        <v>19.75</v>
      </c>
    </row>
    <row r="45" spans="1:5" x14ac:dyDescent="0.3">
      <c r="A45">
        <v>111</v>
      </c>
      <c r="B45" s="7">
        <v>45129</v>
      </c>
      <c r="C45" t="s">
        <v>14</v>
      </c>
      <c r="D45" s="1">
        <v>57.31</v>
      </c>
    </row>
    <row r="46" spans="1:5" x14ac:dyDescent="0.3">
      <c r="A46">
        <v>125</v>
      </c>
      <c r="B46" s="7">
        <v>45133</v>
      </c>
      <c r="C46" t="s">
        <v>14</v>
      </c>
      <c r="D46" s="1">
        <v>101.7</v>
      </c>
    </row>
    <row r="47" spans="1:5" x14ac:dyDescent="0.3">
      <c r="A47">
        <v>11</v>
      </c>
      <c r="B47" s="7">
        <v>45109</v>
      </c>
      <c r="C47" t="s">
        <v>94</v>
      </c>
      <c r="D47" s="1">
        <v>174.32</v>
      </c>
    </row>
    <row r="48" spans="1:5" x14ac:dyDescent="0.3">
      <c r="A48">
        <v>80</v>
      </c>
      <c r="B48" s="7">
        <v>45123</v>
      </c>
      <c r="C48" t="s">
        <v>360</v>
      </c>
      <c r="D48" s="1">
        <v>8.5399999999999991</v>
      </c>
    </row>
    <row r="49" spans="1:5" x14ac:dyDescent="0.3">
      <c r="A49">
        <v>81</v>
      </c>
      <c r="B49" s="7">
        <v>45123</v>
      </c>
      <c r="C49" t="s">
        <v>361</v>
      </c>
      <c r="D49" s="1">
        <v>39.479999999999997</v>
      </c>
    </row>
    <row r="50" spans="1:5" x14ac:dyDescent="0.3">
      <c r="A50">
        <v>20</v>
      </c>
      <c r="B50" s="7">
        <v>45111</v>
      </c>
      <c r="C50" t="s">
        <v>135</v>
      </c>
      <c r="D50" s="1">
        <v>210.3</v>
      </c>
    </row>
    <row r="51" spans="1:5" x14ac:dyDescent="0.3">
      <c r="A51">
        <v>21</v>
      </c>
      <c r="B51" s="7">
        <v>45111</v>
      </c>
      <c r="C51" t="s">
        <v>135</v>
      </c>
      <c r="D51" s="1">
        <v>134.1</v>
      </c>
    </row>
    <row r="52" spans="1:5" x14ac:dyDescent="0.3">
      <c r="A52">
        <v>22</v>
      </c>
      <c r="B52" s="7">
        <v>45111</v>
      </c>
      <c r="C52" t="s">
        <v>135</v>
      </c>
      <c r="D52" s="1">
        <v>8.9700000000000006</v>
      </c>
    </row>
    <row r="53" spans="1:5" x14ac:dyDescent="0.3">
      <c r="A53">
        <v>32</v>
      </c>
      <c r="B53" s="7">
        <v>45114</v>
      </c>
      <c r="C53" t="s">
        <v>135</v>
      </c>
      <c r="D53" s="1">
        <v>11.94</v>
      </c>
    </row>
    <row r="54" spans="1:5" x14ac:dyDescent="0.3">
      <c r="A54">
        <v>33</v>
      </c>
      <c r="B54" s="7">
        <v>45114</v>
      </c>
      <c r="C54" t="s">
        <v>135</v>
      </c>
      <c r="D54" s="1">
        <v>51.95</v>
      </c>
    </row>
    <row r="55" spans="1:5" x14ac:dyDescent="0.3">
      <c r="A55">
        <v>101</v>
      </c>
      <c r="B55" s="7">
        <v>45126</v>
      </c>
      <c r="C55" t="s">
        <v>135</v>
      </c>
      <c r="D55" s="1">
        <v>313.49</v>
      </c>
    </row>
    <row r="56" spans="1:5" x14ac:dyDescent="0.3">
      <c r="A56">
        <v>102</v>
      </c>
      <c r="B56" s="7">
        <v>45126</v>
      </c>
      <c r="C56" t="s">
        <v>135</v>
      </c>
      <c r="D56" s="1">
        <v>181.52</v>
      </c>
    </row>
    <row r="57" spans="1:5" x14ac:dyDescent="0.3">
      <c r="A57">
        <v>122</v>
      </c>
      <c r="B57" s="7">
        <v>45132</v>
      </c>
      <c r="C57" t="s">
        <v>135</v>
      </c>
      <c r="D57" s="1">
        <v>200.16</v>
      </c>
    </row>
    <row r="58" spans="1:5" x14ac:dyDescent="0.3">
      <c r="A58">
        <v>133</v>
      </c>
      <c r="B58" s="7">
        <v>45134</v>
      </c>
      <c r="C58" t="s">
        <v>268</v>
      </c>
      <c r="E58" s="1">
        <v>68.86</v>
      </c>
    </row>
    <row r="59" spans="1:5" x14ac:dyDescent="0.3">
      <c r="A59">
        <v>136</v>
      </c>
      <c r="B59" s="7">
        <v>45137</v>
      </c>
      <c r="C59" t="s">
        <v>75</v>
      </c>
      <c r="D59" s="1">
        <v>8.02</v>
      </c>
    </row>
    <row r="60" spans="1:5" x14ac:dyDescent="0.3">
      <c r="A60">
        <v>14</v>
      </c>
      <c r="B60" s="7">
        <v>45109</v>
      </c>
      <c r="C60" t="s">
        <v>277</v>
      </c>
      <c r="D60" s="1">
        <v>4.2</v>
      </c>
    </row>
    <row r="61" spans="1:5" x14ac:dyDescent="0.3">
      <c r="A61">
        <v>31</v>
      </c>
      <c r="B61" s="7">
        <v>45114</v>
      </c>
      <c r="C61" t="s">
        <v>337</v>
      </c>
      <c r="D61" s="1">
        <v>60</v>
      </c>
    </row>
    <row r="62" spans="1:5" x14ac:dyDescent="0.3">
      <c r="A62">
        <v>24</v>
      </c>
      <c r="B62" s="7">
        <v>45112</v>
      </c>
      <c r="C62" t="s">
        <v>9</v>
      </c>
      <c r="D62" s="1">
        <v>10.08</v>
      </c>
    </row>
    <row r="63" spans="1:5" x14ac:dyDescent="0.3">
      <c r="A63">
        <v>30</v>
      </c>
      <c r="B63" s="7">
        <v>45114</v>
      </c>
      <c r="C63" t="s">
        <v>9</v>
      </c>
      <c r="D63" s="1">
        <v>6.8</v>
      </c>
    </row>
    <row r="64" spans="1:5" x14ac:dyDescent="0.3">
      <c r="A64">
        <v>34</v>
      </c>
      <c r="B64" s="7">
        <v>45115</v>
      </c>
      <c r="C64" t="s">
        <v>9</v>
      </c>
      <c r="D64" s="1">
        <v>3.1</v>
      </c>
    </row>
    <row r="65" spans="1:5" x14ac:dyDescent="0.3">
      <c r="A65">
        <v>47</v>
      </c>
      <c r="B65" s="7">
        <v>45119</v>
      </c>
      <c r="C65" t="s">
        <v>9</v>
      </c>
      <c r="D65" s="1">
        <v>10.49</v>
      </c>
    </row>
    <row r="66" spans="1:5" x14ac:dyDescent="0.3">
      <c r="A66">
        <v>52</v>
      </c>
      <c r="B66" s="7">
        <v>45121</v>
      </c>
      <c r="C66" t="s">
        <v>9</v>
      </c>
      <c r="D66" s="1">
        <v>14.03</v>
      </c>
    </row>
    <row r="67" spans="1:5" x14ac:dyDescent="0.3">
      <c r="A67">
        <v>92</v>
      </c>
      <c r="B67" s="7">
        <v>45124</v>
      </c>
      <c r="C67" t="s">
        <v>366</v>
      </c>
      <c r="D67" s="1">
        <v>66.260000000000005</v>
      </c>
    </row>
    <row r="68" spans="1:5" s="4" customFormat="1" x14ac:dyDescent="0.3">
      <c r="A68" s="4">
        <v>26</v>
      </c>
      <c r="B68" s="11">
        <v>45112</v>
      </c>
      <c r="C68" s="4" t="s">
        <v>335</v>
      </c>
      <c r="D68" s="5">
        <v>2601.56</v>
      </c>
      <c r="E68" s="5"/>
    </row>
    <row r="69" spans="1:5" x14ac:dyDescent="0.3">
      <c r="A69">
        <v>23</v>
      </c>
      <c r="B69" s="7">
        <v>45111</v>
      </c>
      <c r="C69" t="s">
        <v>310</v>
      </c>
      <c r="D69" s="1">
        <v>5.3</v>
      </c>
    </row>
    <row r="70" spans="1:5" x14ac:dyDescent="0.3">
      <c r="A70">
        <v>48</v>
      </c>
      <c r="B70" s="7">
        <v>45119</v>
      </c>
      <c r="C70" t="s">
        <v>4</v>
      </c>
      <c r="D70" s="1">
        <v>26.7</v>
      </c>
    </row>
    <row r="71" spans="1:5" x14ac:dyDescent="0.3">
      <c r="A71">
        <v>89</v>
      </c>
      <c r="B71" s="7">
        <v>45124</v>
      </c>
      <c r="C71" t="s">
        <v>4</v>
      </c>
      <c r="D71" s="1">
        <v>26.7</v>
      </c>
    </row>
    <row r="72" spans="1:5" x14ac:dyDescent="0.3">
      <c r="A72">
        <v>128</v>
      </c>
      <c r="B72" s="7">
        <v>45133</v>
      </c>
      <c r="C72" t="s">
        <v>4</v>
      </c>
      <c r="D72" s="1">
        <v>26.7</v>
      </c>
    </row>
    <row r="73" spans="1:5" x14ac:dyDescent="0.3">
      <c r="A73">
        <v>130</v>
      </c>
      <c r="B73" s="7">
        <v>45133</v>
      </c>
      <c r="C73" t="s">
        <v>101</v>
      </c>
      <c r="D73" s="1">
        <v>6.2</v>
      </c>
    </row>
    <row r="74" spans="1:5" x14ac:dyDescent="0.3">
      <c r="A74">
        <v>93</v>
      </c>
      <c r="B74" s="7">
        <v>45125</v>
      </c>
      <c r="C74" t="s">
        <v>215</v>
      </c>
      <c r="D74" s="1">
        <v>26.95</v>
      </c>
    </row>
    <row r="75" spans="1:5" x14ac:dyDescent="0.3">
      <c r="A75">
        <v>67</v>
      </c>
      <c r="B75" s="7">
        <v>45121</v>
      </c>
      <c r="C75" t="s">
        <v>352</v>
      </c>
      <c r="D75" s="1">
        <v>6.27</v>
      </c>
    </row>
    <row r="76" spans="1:5" x14ac:dyDescent="0.3">
      <c r="A76">
        <v>127</v>
      </c>
      <c r="B76" s="7">
        <v>45133</v>
      </c>
      <c r="C76" t="s">
        <v>378</v>
      </c>
      <c r="D76" s="1">
        <v>1.62</v>
      </c>
    </row>
    <row r="77" spans="1:5" x14ac:dyDescent="0.3">
      <c r="A77">
        <v>126</v>
      </c>
      <c r="B77" s="7">
        <v>45133</v>
      </c>
      <c r="C77" t="s">
        <v>377</v>
      </c>
      <c r="D77" s="1">
        <v>195.58</v>
      </c>
    </row>
    <row r="78" spans="1:5" x14ac:dyDescent="0.3">
      <c r="A78">
        <v>61</v>
      </c>
      <c r="B78" s="7">
        <v>45121</v>
      </c>
      <c r="C78" t="s">
        <v>349</v>
      </c>
      <c r="D78" s="1">
        <v>42.95</v>
      </c>
    </row>
    <row r="79" spans="1:5" x14ac:dyDescent="0.3">
      <c r="A79">
        <v>62</v>
      </c>
      <c r="B79" s="7">
        <v>45121</v>
      </c>
      <c r="C79" t="s">
        <v>350</v>
      </c>
      <c r="D79" s="1">
        <v>23.15</v>
      </c>
    </row>
    <row r="80" spans="1:5" x14ac:dyDescent="0.3">
      <c r="A80">
        <v>63</v>
      </c>
      <c r="B80" s="7">
        <v>45121</v>
      </c>
      <c r="C80" t="s">
        <v>350</v>
      </c>
      <c r="D80" s="1">
        <v>12.26</v>
      </c>
    </row>
    <row r="81" spans="1:4" x14ac:dyDescent="0.3">
      <c r="A81">
        <v>64</v>
      </c>
      <c r="B81" s="7">
        <v>45121</v>
      </c>
      <c r="C81" t="s">
        <v>350</v>
      </c>
      <c r="D81" s="1">
        <v>7.58</v>
      </c>
    </row>
    <row r="82" spans="1:4" x14ac:dyDescent="0.3">
      <c r="A82">
        <v>65</v>
      </c>
      <c r="B82" s="7">
        <v>45121</v>
      </c>
      <c r="C82" t="s">
        <v>350</v>
      </c>
      <c r="D82" s="1">
        <v>9.16</v>
      </c>
    </row>
    <row r="83" spans="1:4" x14ac:dyDescent="0.3">
      <c r="A83">
        <v>75</v>
      </c>
      <c r="B83" s="7">
        <v>45122</v>
      </c>
      <c r="C83" t="s">
        <v>350</v>
      </c>
      <c r="D83" s="1">
        <v>7.12</v>
      </c>
    </row>
    <row r="84" spans="1:4" x14ac:dyDescent="0.3">
      <c r="A84">
        <v>134</v>
      </c>
      <c r="B84" s="7">
        <v>45134</v>
      </c>
      <c r="C84" t="s">
        <v>380</v>
      </c>
      <c r="D84" s="1">
        <v>461.01</v>
      </c>
    </row>
    <row r="85" spans="1:4" x14ac:dyDescent="0.3">
      <c r="A85">
        <v>109</v>
      </c>
      <c r="B85" s="7">
        <v>45129</v>
      </c>
      <c r="C85" t="s">
        <v>53</v>
      </c>
      <c r="D85" s="1">
        <v>18.5</v>
      </c>
    </row>
    <row r="86" spans="1:4" x14ac:dyDescent="0.3">
      <c r="A86">
        <v>121</v>
      </c>
      <c r="B86" s="7">
        <v>45132</v>
      </c>
      <c r="C86" t="s">
        <v>53</v>
      </c>
      <c r="D86" s="1">
        <v>154</v>
      </c>
    </row>
    <row r="87" spans="1:4" x14ac:dyDescent="0.3">
      <c r="A87">
        <v>73</v>
      </c>
      <c r="B87" s="7">
        <v>45122</v>
      </c>
      <c r="C87" t="s">
        <v>356</v>
      </c>
      <c r="D87" s="1">
        <v>79.400000000000006</v>
      </c>
    </row>
    <row r="88" spans="1:4" x14ac:dyDescent="0.3">
      <c r="A88">
        <v>87</v>
      </c>
      <c r="B88" s="7">
        <v>45123</v>
      </c>
      <c r="C88" t="s">
        <v>365</v>
      </c>
      <c r="D88" s="1">
        <v>18.16</v>
      </c>
    </row>
    <row r="89" spans="1:4" x14ac:dyDescent="0.3">
      <c r="A89">
        <v>96</v>
      </c>
      <c r="B89" s="7">
        <v>45125</v>
      </c>
      <c r="C89" t="s">
        <v>368</v>
      </c>
      <c r="D89" s="1">
        <v>7.12</v>
      </c>
    </row>
    <row r="90" spans="1:4" x14ac:dyDescent="0.3">
      <c r="A90">
        <v>100</v>
      </c>
      <c r="B90" s="7">
        <v>45126</v>
      </c>
      <c r="C90" t="s">
        <v>368</v>
      </c>
      <c r="D90" s="1">
        <v>12.76</v>
      </c>
    </row>
    <row r="91" spans="1:4" x14ac:dyDescent="0.3">
      <c r="A91">
        <v>9</v>
      </c>
      <c r="B91" s="7">
        <v>45109</v>
      </c>
      <c r="C91" t="s">
        <v>333</v>
      </c>
      <c r="D91" s="1">
        <v>6</v>
      </c>
    </row>
    <row r="92" spans="1:4" x14ac:dyDescent="0.3">
      <c r="A92">
        <v>25</v>
      </c>
      <c r="B92" s="7">
        <v>45112</v>
      </c>
      <c r="C92" t="s">
        <v>46</v>
      </c>
      <c r="D92" s="1">
        <v>27.26</v>
      </c>
    </row>
    <row r="93" spans="1:4" x14ac:dyDescent="0.3">
      <c r="A93">
        <v>68</v>
      </c>
      <c r="B93" s="7">
        <v>45121</v>
      </c>
      <c r="C93" t="s">
        <v>353</v>
      </c>
      <c r="D93" s="1">
        <v>29.95</v>
      </c>
    </row>
    <row r="94" spans="1:4" x14ac:dyDescent="0.3">
      <c r="A94">
        <v>85</v>
      </c>
      <c r="B94" s="7">
        <v>45123</v>
      </c>
      <c r="C94" t="s">
        <v>363</v>
      </c>
      <c r="D94" s="1">
        <v>79.37</v>
      </c>
    </row>
    <row r="95" spans="1:4" x14ac:dyDescent="0.3">
      <c r="A95">
        <v>82</v>
      </c>
      <c r="B95" s="7">
        <v>45123</v>
      </c>
      <c r="C95" t="s">
        <v>362</v>
      </c>
      <c r="D95" s="1">
        <v>43.13</v>
      </c>
    </row>
    <row r="96" spans="1:4" x14ac:dyDescent="0.3">
      <c r="A96">
        <v>83</v>
      </c>
      <c r="B96" s="7">
        <v>45123</v>
      </c>
      <c r="C96" t="s">
        <v>362</v>
      </c>
      <c r="D96" s="1">
        <v>15.5</v>
      </c>
    </row>
    <row r="97" spans="1:5" x14ac:dyDescent="0.3">
      <c r="A97">
        <v>95</v>
      </c>
      <c r="B97" s="7">
        <v>45125</v>
      </c>
      <c r="C97" t="s">
        <v>105</v>
      </c>
      <c r="D97" s="1">
        <v>6.4</v>
      </c>
    </row>
    <row r="98" spans="1:5" x14ac:dyDescent="0.3">
      <c r="A98">
        <v>107</v>
      </c>
      <c r="B98" s="7">
        <v>45128</v>
      </c>
      <c r="C98" t="s">
        <v>369</v>
      </c>
      <c r="D98" s="1">
        <v>175.5</v>
      </c>
    </row>
    <row r="99" spans="1:5" x14ac:dyDescent="0.3">
      <c r="A99">
        <v>46</v>
      </c>
      <c r="B99" s="7">
        <v>45118</v>
      </c>
      <c r="C99" t="s">
        <v>35</v>
      </c>
      <c r="D99" s="1">
        <v>12.49</v>
      </c>
    </row>
    <row r="100" spans="1:5" x14ac:dyDescent="0.3">
      <c r="A100">
        <v>27</v>
      </c>
      <c r="B100" s="7">
        <v>45112</v>
      </c>
      <c r="C100" t="s">
        <v>336</v>
      </c>
      <c r="D100" s="1">
        <v>102.98</v>
      </c>
    </row>
    <row r="101" spans="1:5" s="4" customFormat="1" x14ac:dyDescent="0.3">
      <c r="A101" s="4">
        <v>117</v>
      </c>
      <c r="B101" s="11">
        <v>45130</v>
      </c>
      <c r="C101" s="4" t="s">
        <v>374</v>
      </c>
      <c r="D101" s="5">
        <v>1435.76</v>
      </c>
      <c r="E101" s="5"/>
    </row>
    <row r="102" spans="1:5" x14ac:dyDescent="0.3">
      <c r="A102">
        <v>2</v>
      </c>
      <c r="B102" s="7">
        <v>45105</v>
      </c>
      <c r="C102" t="s">
        <v>211</v>
      </c>
      <c r="D102" s="1">
        <v>28.9</v>
      </c>
    </row>
    <row r="103" spans="1:5" x14ac:dyDescent="0.3">
      <c r="A103">
        <v>113</v>
      </c>
      <c r="B103" s="7">
        <v>45129</v>
      </c>
      <c r="C103" t="s">
        <v>72</v>
      </c>
      <c r="D103" s="1">
        <v>16.989999999999998</v>
      </c>
    </row>
    <row r="104" spans="1:5" x14ac:dyDescent="0.3">
      <c r="A104">
        <v>55</v>
      </c>
      <c r="B104" s="7">
        <v>45121</v>
      </c>
      <c r="C104" t="s">
        <v>344</v>
      </c>
      <c r="D104" s="1">
        <v>50</v>
      </c>
    </row>
    <row r="105" spans="1:5" x14ac:dyDescent="0.3">
      <c r="A105">
        <v>56</v>
      </c>
      <c r="B105" s="7">
        <v>45121</v>
      </c>
      <c r="C105" t="s">
        <v>344</v>
      </c>
      <c r="D105" s="1">
        <v>42</v>
      </c>
    </row>
    <row r="106" spans="1:5" x14ac:dyDescent="0.3">
      <c r="A106">
        <v>40</v>
      </c>
      <c r="B106" s="7">
        <v>45118</v>
      </c>
      <c r="C106" t="s">
        <v>20</v>
      </c>
      <c r="D106" s="1">
        <v>55.2</v>
      </c>
    </row>
    <row r="107" spans="1:5" x14ac:dyDescent="0.3">
      <c r="A107">
        <v>103</v>
      </c>
      <c r="B107" s="7">
        <v>45126</v>
      </c>
      <c r="C107" t="s">
        <v>15</v>
      </c>
      <c r="D107" s="1">
        <v>5.9</v>
      </c>
    </row>
    <row r="108" spans="1:5" x14ac:dyDescent="0.3">
      <c r="A108">
        <v>123</v>
      </c>
      <c r="B108" s="7">
        <v>45132</v>
      </c>
      <c r="C108" t="s">
        <v>15</v>
      </c>
      <c r="D108" s="1">
        <v>5.9</v>
      </c>
    </row>
    <row r="109" spans="1:5" s="4" customFormat="1" x14ac:dyDescent="0.3">
      <c r="A109" s="4">
        <v>118</v>
      </c>
      <c r="B109" s="11">
        <v>45131</v>
      </c>
      <c r="C109" s="4" t="s">
        <v>375</v>
      </c>
      <c r="D109" s="5">
        <v>2000</v>
      </c>
      <c r="E109" s="5"/>
    </row>
    <row r="110" spans="1:5" x14ac:dyDescent="0.3">
      <c r="A110">
        <v>50</v>
      </c>
      <c r="B110" s="7">
        <v>45120</v>
      </c>
      <c r="C110" t="s">
        <v>340</v>
      </c>
      <c r="D110" s="1">
        <v>129.99</v>
      </c>
    </row>
    <row r="111" spans="1:5" x14ac:dyDescent="0.3">
      <c r="A111">
        <v>79</v>
      </c>
      <c r="B111" s="7">
        <v>45123</v>
      </c>
      <c r="C111" t="s">
        <v>359</v>
      </c>
      <c r="D111" s="1">
        <v>17.8</v>
      </c>
    </row>
    <row r="112" spans="1:5" x14ac:dyDescent="0.3">
      <c r="A112">
        <v>4</v>
      </c>
      <c r="B112" s="7">
        <v>45107</v>
      </c>
      <c r="C112" t="s">
        <v>332</v>
      </c>
      <c r="D112" s="1">
        <v>17.260000000000002</v>
      </c>
    </row>
    <row r="113" spans="1:4" x14ac:dyDescent="0.3">
      <c r="A113">
        <v>114</v>
      </c>
      <c r="B113" s="7">
        <v>45129</v>
      </c>
      <c r="C113" t="s">
        <v>371</v>
      </c>
      <c r="D113" s="1">
        <v>5.2</v>
      </c>
    </row>
    <row r="114" spans="1:4" x14ac:dyDescent="0.3">
      <c r="A114">
        <v>60</v>
      </c>
      <c r="B114" s="7">
        <v>45121</v>
      </c>
      <c r="C114" t="s">
        <v>348</v>
      </c>
      <c r="D114" s="1">
        <v>30</v>
      </c>
    </row>
    <row r="115" spans="1:4" x14ac:dyDescent="0.3">
      <c r="A115">
        <v>5</v>
      </c>
      <c r="B115" s="7">
        <v>45108</v>
      </c>
      <c r="C115" t="s">
        <v>97</v>
      </c>
      <c r="D115" s="1">
        <v>17</v>
      </c>
    </row>
    <row r="116" spans="1:4" x14ac:dyDescent="0.3">
      <c r="A116">
        <v>66</v>
      </c>
      <c r="B116" s="7">
        <v>45121</v>
      </c>
      <c r="C116" t="s">
        <v>351</v>
      </c>
      <c r="D116" s="1">
        <v>6.11</v>
      </c>
    </row>
    <row r="117" spans="1:4" x14ac:dyDescent="0.3">
      <c r="A117">
        <v>97</v>
      </c>
      <c r="B117" s="7">
        <v>45126</v>
      </c>
      <c r="C117" t="s">
        <v>263</v>
      </c>
      <c r="D117" s="1">
        <v>35.99</v>
      </c>
    </row>
    <row r="118" spans="1:4" x14ac:dyDescent="0.3">
      <c r="A118">
        <v>74</v>
      </c>
      <c r="B118" s="7">
        <v>45122</v>
      </c>
      <c r="C118" t="s">
        <v>357</v>
      </c>
      <c r="D118" s="1">
        <v>28</v>
      </c>
    </row>
    <row r="119" spans="1:4" x14ac:dyDescent="0.3">
      <c r="A119">
        <v>44</v>
      </c>
      <c r="B119" s="7">
        <v>45118</v>
      </c>
      <c r="C119" t="s">
        <v>324</v>
      </c>
      <c r="D119" s="1">
        <v>4.7</v>
      </c>
    </row>
    <row r="120" spans="1:4" x14ac:dyDescent="0.3">
      <c r="A120">
        <v>91</v>
      </c>
      <c r="B120" s="7">
        <v>45124</v>
      </c>
      <c r="C120" t="s">
        <v>66</v>
      </c>
      <c r="D120" s="1">
        <v>5.5</v>
      </c>
    </row>
    <row r="121" spans="1:4" x14ac:dyDescent="0.3">
      <c r="A121">
        <v>119</v>
      </c>
      <c r="B121" s="7">
        <v>45131</v>
      </c>
      <c r="C121" t="s">
        <v>66</v>
      </c>
      <c r="D121" s="1">
        <v>5.5</v>
      </c>
    </row>
    <row r="122" spans="1:4" x14ac:dyDescent="0.3">
      <c r="A122">
        <v>53</v>
      </c>
      <c r="B122" s="7">
        <v>45121</v>
      </c>
      <c r="C122" t="s">
        <v>342</v>
      </c>
      <c r="D122" s="1">
        <v>13.5</v>
      </c>
    </row>
    <row r="123" spans="1:4" x14ac:dyDescent="0.3">
      <c r="A123">
        <v>57</v>
      </c>
      <c r="B123" s="7">
        <v>45121</v>
      </c>
      <c r="C123" t="s">
        <v>345</v>
      </c>
      <c r="D123" s="1">
        <v>11.1</v>
      </c>
    </row>
    <row r="124" spans="1:4" x14ac:dyDescent="0.3">
      <c r="A124">
        <v>59</v>
      </c>
      <c r="B124" s="7">
        <v>45121</v>
      </c>
      <c r="C124" t="s">
        <v>347</v>
      </c>
      <c r="D124" s="1">
        <v>26</v>
      </c>
    </row>
    <row r="125" spans="1:4" x14ac:dyDescent="0.3">
      <c r="A125">
        <v>132</v>
      </c>
      <c r="B125" s="7">
        <v>45134</v>
      </c>
      <c r="C125" t="s">
        <v>379</v>
      </c>
      <c r="D125" s="1">
        <v>270</v>
      </c>
    </row>
    <row r="126" spans="1:4" x14ac:dyDescent="0.3">
      <c r="A126">
        <v>3</v>
      </c>
      <c r="B126" s="7">
        <v>45107</v>
      </c>
      <c r="C126" t="s">
        <v>124</v>
      </c>
      <c r="D126" s="1">
        <v>22.22</v>
      </c>
    </row>
    <row r="127" spans="1:4" x14ac:dyDescent="0.3">
      <c r="A127">
        <v>35</v>
      </c>
      <c r="B127" s="7">
        <v>45115</v>
      </c>
      <c r="C127" t="s">
        <v>124</v>
      </c>
      <c r="D127" s="1">
        <v>6.06</v>
      </c>
    </row>
    <row r="128" spans="1:4" x14ac:dyDescent="0.3">
      <c r="A128">
        <v>76</v>
      </c>
      <c r="B128" s="7">
        <v>45122</v>
      </c>
      <c r="C128" t="s">
        <v>358</v>
      </c>
      <c r="D128" s="1">
        <v>47.9</v>
      </c>
    </row>
    <row r="129" spans="1:5" x14ac:dyDescent="0.3">
      <c r="A129">
        <v>77</v>
      </c>
      <c r="B129" s="7">
        <v>45122</v>
      </c>
      <c r="C129" t="s">
        <v>358</v>
      </c>
      <c r="D129" s="1">
        <v>110.8</v>
      </c>
    </row>
    <row r="130" spans="1:5" x14ac:dyDescent="0.3">
      <c r="A130">
        <v>78</v>
      </c>
      <c r="B130" s="7">
        <v>45122</v>
      </c>
      <c r="C130" t="s">
        <v>358</v>
      </c>
      <c r="D130" s="1">
        <v>13.95</v>
      </c>
    </row>
    <row r="131" spans="1:5" x14ac:dyDescent="0.3">
      <c r="A131">
        <v>115</v>
      </c>
      <c r="B131" s="7">
        <v>45129</v>
      </c>
      <c r="C131" t="s">
        <v>372</v>
      </c>
      <c r="D131" s="1">
        <v>17</v>
      </c>
    </row>
    <row r="132" spans="1:5" x14ac:dyDescent="0.3">
      <c r="A132">
        <v>10</v>
      </c>
      <c r="B132" s="7">
        <v>45109</v>
      </c>
      <c r="C132" t="s">
        <v>93</v>
      </c>
      <c r="D132" s="1">
        <v>70</v>
      </c>
    </row>
    <row r="133" spans="1:5" x14ac:dyDescent="0.3">
      <c r="A133">
        <v>29</v>
      </c>
      <c r="B133" s="7">
        <v>45113</v>
      </c>
      <c r="C133" t="s">
        <v>29</v>
      </c>
      <c r="D133" s="1">
        <v>117</v>
      </c>
    </row>
    <row r="134" spans="1:5" s="4" customFormat="1" x14ac:dyDescent="0.3">
      <c r="A134" s="4">
        <v>105</v>
      </c>
      <c r="B134" s="11">
        <v>45127</v>
      </c>
      <c r="C134" s="4" t="s">
        <v>50</v>
      </c>
      <c r="D134" s="5">
        <v>678.77</v>
      </c>
      <c r="E134" s="5"/>
    </row>
    <row r="135" spans="1:5" x14ac:dyDescent="0.3">
      <c r="A135">
        <v>8</v>
      </c>
      <c r="B135" s="7">
        <v>45108</v>
      </c>
      <c r="C135" t="s">
        <v>98</v>
      </c>
      <c r="D135" s="1">
        <v>60.6</v>
      </c>
    </row>
    <row r="136" spans="1:5" x14ac:dyDescent="0.3">
      <c r="A136">
        <v>88</v>
      </c>
      <c r="B136" s="7">
        <v>45124</v>
      </c>
      <c r="C136" t="s">
        <v>223</v>
      </c>
      <c r="D136" s="1">
        <v>96.17</v>
      </c>
    </row>
    <row r="137" spans="1:5" x14ac:dyDescent="0.3">
      <c r="A137">
        <v>108</v>
      </c>
      <c r="B137" s="7">
        <v>45129</v>
      </c>
      <c r="C137" t="s">
        <v>38</v>
      </c>
      <c r="D137" s="1">
        <v>130.97</v>
      </c>
    </row>
    <row r="140" spans="1:5" x14ac:dyDescent="0.3">
      <c r="C140" t="s">
        <v>82</v>
      </c>
    </row>
    <row r="141" spans="1:5" x14ac:dyDescent="0.3">
      <c r="C141" t="s">
        <v>79</v>
      </c>
      <c r="D141" s="1">
        <f>SUM(D26:D29)</f>
        <v>399.8</v>
      </c>
    </row>
    <row r="142" spans="1:5" x14ac:dyDescent="0.3">
      <c r="C142" t="s">
        <v>83</v>
      </c>
      <c r="D142" s="1">
        <f>SUM(D8:D9,D6)</f>
        <v>38.97</v>
      </c>
    </row>
    <row r="143" spans="1:5" x14ac:dyDescent="0.3">
      <c r="C143" t="s">
        <v>85</v>
      </c>
      <c r="D143" s="1">
        <f>SUM(D22:D25)</f>
        <v>59.11</v>
      </c>
    </row>
    <row r="144" spans="1:5" x14ac:dyDescent="0.3">
      <c r="C144" t="s">
        <v>81</v>
      </c>
      <c r="D144" s="1">
        <f>SUM(D20:D21,D85:D86,D132)</f>
        <v>286.8</v>
      </c>
    </row>
    <row r="145" spans="3:4" x14ac:dyDescent="0.3">
      <c r="C145" t="s">
        <v>86</v>
      </c>
    </row>
    <row r="146" spans="3:4" x14ac:dyDescent="0.3">
      <c r="C146" t="s">
        <v>80</v>
      </c>
      <c r="D146" s="1">
        <f>SUM(D142:F142,D70:D72,D93)</f>
        <v>149.02000000000001</v>
      </c>
    </row>
    <row r="147" spans="3:4" x14ac:dyDescent="0.3">
      <c r="C147" t="s">
        <v>78</v>
      </c>
      <c r="D147" s="1">
        <f>SUM(D4:D5,D38:D49,D137)</f>
        <v>1022.05</v>
      </c>
    </row>
    <row r="148" spans="3:4" x14ac:dyDescent="0.3">
      <c r="C148" t="s">
        <v>84</v>
      </c>
      <c r="D148" s="1">
        <f>SUM(D106)</f>
        <v>55.2</v>
      </c>
    </row>
    <row r="149" spans="3:4" x14ac:dyDescent="0.3">
      <c r="C149" t="s">
        <v>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E86E-5E10-4EFE-BFA9-70184BBF07B7}">
  <dimension ref="A1:F162"/>
  <sheetViews>
    <sheetView topLeftCell="A139" workbookViewId="0">
      <selection activeCell="D158" sqref="D158"/>
    </sheetView>
  </sheetViews>
  <sheetFormatPr defaultRowHeight="14.4" x14ac:dyDescent="0.3"/>
  <cols>
    <col min="1" max="1" width="4" bestFit="1" customWidth="1"/>
    <col min="2" max="2" width="23.6640625" style="7" bestFit="1" customWidth="1"/>
    <col min="3" max="3" width="47.88671875" bestFit="1" customWidth="1"/>
    <col min="4" max="5" width="10.44140625" style="1" bestFit="1" customWidth="1"/>
    <col min="6" max="7" width="10.44140625" bestFit="1" customWidth="1"/>
  </cols>
  <sheetData>
    <row r="1" spans="1:6" x14ac:dyDescent="0.3">
      <c r="A1" s="8" t="s">
        <v>480</v>
      </c>
      <c r="B1" s="9" t="s">
        <v>481</v>
      </c>
      <c r="C1" s="8" t="s">
        <v>482</v>
      </c>
      <c r="D1" s="10" t="s">
        <v>483</v>
      </c>
      <c r="E1" s="10" t="s">
        <v>484</v>
      </c>
      <c r="F1" s="8" t="s">
        <v>485</v>
      </c>
    </row>
    <row r="2" spans="1:6" x14ac:dyDescent="0.3">
      <c r="A2">
        <v>1</v>
      </c>
      <c r="B2" s="7">
        <v>45134</v>
      </c>
      <c r="C2" t="s">
        <v>381</v>
      </c>
      <c r="D2" s="1">
        <v>52.11</v>
      </c>
    </row>
    <row r="3" spans="1:6" x14ac:dyDescent="0.3">
      <c r="A3">
        <v>32</v>
      </c>
      <c r="B3" s="7">
        <v>45141</v>
      </c>
      <c r="C3" t="s">
        <v>132</v>
      </c>
      <c r="D3" s="1">
        <v>75</v>
      </c>
    </row>
    <row r="4" spans="1:6" x14ac:dyDescent="0.3">
      <c r="A4">
        <v>90</v>
      </c>
      <c r="B4" s="7">
        <v>45153</v>
      </c>
      <c r="C4" t="s">
        <v>132</v>
      </c>
      <c r="D4" s="1">
        <v>17</v>
      </c>
    </row>
    <row r="5" spans="1:6" x14ac:dyDescent="0.3">
      <c r="A5">
        <v>126</v>
      </c>
      <c r="B5" s="7">
        <v>45162</v>
      </c>
      <c r="C5" t="s">
        <v>257</v>
      </c>
      <c r="D5" s="1">
        <v>116.25</v>
      </c>
    </row>
    <row r="6" spans="1:6" s="4" customFormat="1" x14ac:dyDescent="0.3">
      <c r="A6" s="4">
        <v>148</v>
      </c>
      <c r="B6" s="11">
        <v>45166</v>
      </c>
      <c r="C6" s="4" t="s">
        <v>414</v>
      </c>
      <c r="D6" s="5">
        <v>930</v>
      </c>
      <c r="E6" s="5"/>
    </row>
    <row r="7" spans="1:6" x14ac:dyDescent="0.3">
      <c r="A7">
        <v>97</v>
      </c>
      <c r="B7" s="7">
        <v>45156</v>
      </c>
      <c r="C7" t="s">
        <v>10</v>
      </c>
      <c r="D7" s="1">
        <v>287.95</v>
      </c>
    </row>
    <row r="8" spans="1:6" x14ac:dyDescent="0.3">
      <c r="A8">
        <v>63</v>
      </c>
      <c r="B8" s="7">
        <v>45148</v>
      </c>
      <c r="C8" t="s">
        <v>2</v>
      </c>
      <c r="D8" s="1">
        <v>314.60000000000002</v>
      </c>
    </row>
    <row r="9" spans="1:6" x14ac:dyDescent="0.3">
      <c r="A9">
        <v>82</v>
      </c>
      <c r="B9" s="7">
        <v>45152</v>
      </c>
      <c r="C9" t="s">
        <v>2</v>
      </c>
      <c r="D9" s="1">
        <v>12.09</v>
      </c>
    </row>
    <row r="10" spans="1:6" x14ac:dyDescent="0.3">
      <c r="A10">
        <v>130</v>
      </c>
      <c r="B10" s="7">
        <v>45164</v>
      </c>
      <c r="C10" t="s">
        <v>2</v>
      </c>
      <c r="D10" s="1">
        <v>31.27</v>
      </c>
    </row>
    <row r="11" spans="1:6" x14ac:dyDescent="0.3">
      <c r="A11">
        <v>132</v>
      </c>
      <c r="B11" s="7">
        <v>45164</v>
      </c>
      <c r="C11" t="s">
        <v>70</v>
      </c>
      <c r="D11" s="1">
        <v>18.989999999999998</v>
      </c>
    </row>
    <row r="12" spans="1:6" x14ac:dyDescent="0.3">
      <c r="A12">
        <v>123</v>
      </c>
      <c r="B12" s="7">
        <v>45162</v>
      </c>
      <c r="C12" t="s">
        <v>403</v>
      </c>
      <c r="D12" s="1">
        <v>186.51</v>
      </c>
    </row>
    <row r="13" spans="1:6" x14ac:dyDescent="0.3">
      <c r="A13">
        <v>124</v>
      </c>
      <c r="B13" s="7">
        <v>45162</v>
      </c>
      <c r="C13" t="s">
        <v>404</v>
      </c>
      <c r="D13" s="1">
        <v>186.51</v>
      </c>
    </row>
    <row r="14" spans="1:6" x14ac:dyDescent="0.3">
      <c r="A14">
        <v>125</v>
      </c>
      <c r="B14" s="7">
        <v>45162</v>
      </c>
      <c r="C14" t="s">
        <v>405</v>
      </c>
      <c r="D14" s="1">
        <v>186.79</v>
      </c>
    </row>
    <row r="15" spans="1:6" x14ac:dyDescent="0.3">
      <c r="A15">
        <v>17</v>
      </c>
      <c r="B15" s="7">
        <v>45139</v>
      </c>
      <c r="C15" t="s">
        <v>11</v>
      </c>
      <c r="D15" s="1">
        <v>9.99</v>
      </c>
    </row>
    <row r="16" spans="1:6" x14ac:dyDescent="0.3">
      <c r="A16">
        <v>105</v>
      </c>
      <c r="B16" s="7">
        <v>45157</v>
      </c>
      <c r="C16" t="s">
        <v>11</v>
      </c>
      <c r="D16" s="1">
        <v>9.99</v>
      </c>
    </row>
    <row r="17" spans="1:5" x14ac:dyDescent="0.3">
      <c r="A17">
        <v>102</v>
      </c>
      <c r="B17" s="7">
        <v>45156</v>
      </c>
      <c r="C17" t="s">
        <v>64</v>
      </c>
      <c r="D17" s="1">
        <v>109</v>
      </c>
    </row>
    <row r="18" spans="1:5" x14ac:dyDescent="0.3">
      <c r="A18">
        <v>109</v>
      </c>
      <c r="B18" s="7">
        <v>45158</v>
      </c>
      <c r="C18" t="s">
        <v>5</v>
      </c>
      <c r="D18" s="1">
        <v>10.5</v>
      </c>
    </row>
    <row r="19" spans="1:5" x14ac:dyDescent="0.3">
      <c r="A19">
        <v>128</v>
      </c>
      <c r="B19" s="7">
        <v>45163</v>
      </c>
      <c r="C19" t="s">
        <v>5</v>
      </c>
      <c r="D19" s="1">
        <v>22.5</v>
      </c>
    </row>
    <row r="20" spans="1:5" x14ac:dyDescent="0.3">
      <c r="A20">
        <v>70</v>
      </c>
      <c r="B20" s="7">
        <v>45150</v>
      </c>
      <c r="C20" t="s">
        <v>393</v>
      </c>
      <c r="D20" s="1">
        <v>23.38</v>
      </c>
    </row>
    <row r="21" spans="1:5" x14ac:dyDescent="0.3">
      <c r="A21">
        <v>100</v>
      </c>
      <c r="B21" s="7">
        <v>45156</v>
      </c>
      <c r="C21" t="s">
        <v>90</v>
      </c>
      <c r="D21" s="1">
        <v>21.27</v>
      </c>
    </row>
    <row r="22" spans="1:5" x14ac:dyDescent="0.3">
      <c r="A22">
        <v>112</v>
      </c>
      <c r="B22" s="7">
        <v>45159</v>
      </c>
      <c r="C22" t="s">
        <v>90</v>
      </c>
      <c r="D22" s="1">
        <v>67</v>
      </c>
    </row>
    <row r="23" spans="1:5" x14ac:dyDescent="0.3">
      <c r="A23">
        <v>113</v>
      </c>
      <c r="B23" s="7">
        <v>45159</v>
      </c>
      <c r="C23" t="s">
        <v>7</v>
      </c>
      <c r="D23" s="1">
        <v>74.680000000000007</v>
      </c>
    </row>
    <row r="24" spans="1:5" x14ac:dyDescent="0.3">
      <c r="A24">
        <v>2</v>
      </c>
      <c r="B24" s="7">
        <v>45135</v>
      </c>
      <c r="C24" t="s">
        <v>13</v>
      </c>
      <c r="D24" s="1">
        <v>102.7</v>
      </c>
    </row>
    <row r="25" spans="1:5" x14ac:dyDescent="0.3">
      <c r="A25">
        <v>20</v>
      </c>
      <c r="B25" s="7">
        <v>45139</v>
      </c>
      <c r="C25" t="s">
        <v>13</v>
      </c>
      <c r="D25" s="1">
        <v>237.4</v>
      </c>
    </row>
    <row r="26" spans="1:5" x14ac:dyDescent="0.3">
      <c r="A26">
        <v>86</v>
      </c>
      <c r="B26" s="7">
        <v>45152</v>
      </c>
      <c r="C26" t="s">
        <v>13</v>
      </c>
      <c r="D26" s="1">
        <v>109.2</v>
      </c>
    </row>
    <row r="27" spans="1:5" x14ac:dyDescent="0.3">
      <c r="A27">
        <v>75</v>
      </c>
      <c r="B27" s="7">
        <v>45151</v>
      </c>
      <c r="C27" t="s">
        <v>397</v>
      </c>
      <c r="E27" s="1">
        <v>6433.45</v>
      </c>
    </row>
    <row r="28" spans="1:5" x14ac:dyDescent="0.3">
      <c r="A28">
        <v>144</v>
      </c>
      <c r="B28" s="7">
        <v>45166</v>
      </c>
      <c r="C28" t="s">
        <v>410</v>
      </c>
      <c r="E28" s="1">
        <v>5600</v>
      </c>
    </row>
    <row r="29" spans="1:5" x14ac:dyDescent="0.3">
      <c r="A29">
        <v>145</v>
      </c>
      <c r="B29" s="7">
        <v>45166</v>
      </c>
      <c r="C29" t="s">
        <v>411</v>
      </c>
      <c r="E29" s="1">
        <v>2100</v>
      </c>
    </row>
    <row r="30" spans="1:5" x14ac:dyDescent="0.3">
      <c r="A30">
        <v>146</v>
      </c>
      <c r="B30" s="7">
        <v>45166</v>
      </c>
      <c r="C30" t="s">
        <v>412</v>
      </c>
      <c r="E30" s="1">
        <v>2500</v>
      </c>
    </row>
    <row r="31" spans="1:5" x14ac:dyDescent="0.3">
      <c r="A31">
        <v>76</v>
      </c>
      <c r="B31" s="7">
        <v>45151</v>
      </c>
      <c r="C31" t="s">
        <v>216</v>
      </c>
      <c r="D31" s="1">
        <v>40.18</v>
      </c>
    </row>
    <row r="32" spans="1:5" x14ac:dyDescent="0.3">
      <c r="A32">
        <v>98</v>
      </c>
      <c r="B32" s="7">
        <v>45156</v>
      </c>
      <c r="C32" t="s">
        <v>216</v>
      </c>
      <c r="D32" s="1">
        <v>85.18</v>
      </c>
    </row>
    <row r="33" spans="1:4" x14ac:dyDescent="0.3">
      <c r="A33">
        <v>26</v>
      </c>
      <c r="B33" s="7">
        <v>45140</v>
      </c>
      <c r="C33" t="s">
        <v>3</v>
      </c>
      <c r="D33" s="1">
        <v>44.3</v>
      </c>
    </row>
    <row r="34" spans="1:4" x14ac:dyDescent="0.3">
      <c r="A34">
        <v>31</v>
      </c>
      <c r="B34" s="7">
        <v>45141</v>
      </c>
      <c r="C34" t="s">
        <v>3</v>
      </c>
      <c r="D34" s="1">
        <v>47.5</v>
      </c>
    </row>
    <row r="35" spans="1:4" x14ac:dyDescent="0.3">
      <c r="A35">
        <v>34</v>
      </c>
      <c r="B35" s="7">
        <v>45142</v>
      </c>
      <c r="C35" t="s">
        <v>3</v>
      </c>
      <c r="D35" s="1">
        <v>39.54</v>
      </c>
    </row>
    <row r="36" spans="1:4" x14ac:dyDescent="0.3">
      <c r="A36">
        <v>49</v>
      </c>
      <c r="B36" s="7">
        <v>45146</v>
      </c>
      <c r="C36" t="s">
        <v>3</v>
      </c>
      <c r="D36" s="1">
        <v>37.93</v>
      </c>
    </row>
    <row r="37" spans="1:4" x14ac:dyDescent="0.3">
      <c r="A37">
        <v>107</v>
      </c>
      <c r="B37" s="7">
        <v>45158</v>
      </c>
      <c r="C37" t="s">
        <v>3</v>
      </c>
      <c r="D37" s="1">
        <v>163.44</v>
      </c>
    </row>
    <row r="38" spans="1:4" x14ac:dyDescent="0.3">
      <c r="A38">
        <v>42</v>
      </c>
      <c r="B38" s="7">
        <v>45144</v>
      </c>
      <c r="C38" t="s">
        <v>14</v>
      </c>
      <c r="D38" s="1">
        <v>33.299999999999997</v>
      </c>
    </row>
    <row r="39" spans="1:4" x14ac:dyDescent="0.3">
      <c r="A39">
        <v>116</v>
      </c>
      <c r="B39" s="7">
        <v>45161</v>
      </c>
      <c r="C39" t="s">
        <v>14</v>
      </c>
      <c r="D39" s="1">
        <v>60.85</v>
      </c>
    </row>
    <row r="40" spans="1:4" x14ac:dyDescent="0.3">
      <c r="A40">
        <v>138</v>
      </c>
      <c r="B40" s="7">
        <v>45165</v>
      </c>
      <c r="C40" t="s">
        <v>14</v>
      </c>
      <c r="D40" s="1">
        <v>11.4</v>
      </c>
    </row>
    <row r="41" spans="1:4" x14ac:dyDescent="0.3">
      <c r="A41">
        <v>7</v>
      </c>
      <c r="B41" s="7">
        <v>45137</v>
      </c>
      <c r="C41" t="s">
        <v>94</v>
      </c>
      <c r="D41" s="1">
        <v>20.350000000000001</v>
      </c>
    </row>
    <row r="42" spans="1:4" x14ac:dyDescent="0.3">
      <c r="A42">
        <v>25</v>
      </c>
      <c r="B42" s="7">
        <v>45140</v>
      </c>
      <c r="C42" t="s">
        <v>94</v>
      </c>
      <c r="D42" s="1">
        <v>8.25</v>
      </c>
    </row>
    <row r="43" spans="1:4" x14ac:dyDescent="0.3">
      <c r="A43">
        <v>68</v>
      </c>
      <c r="B43" s="7">
        <v>45150</v>
      </c>
      <c r="C43" t="s">
        <v>94</v>
      </c>
      <c r="D43" s="1">
        <v>8.3000000000000007</v>
      </c>
    </row>
    <row r="44" spans="1:4" x14ac:dyDescent="0.3">
      <c r="A44">
        <v>78</v>
      </c>
      <c r="B44" s="7">
        <v>45151</v>
      </c>
      <c r="C44" t="s">
        <v>94</v>
      </c>
      <c r="D44" s="1">
        <v>9.6</v>
      </c>
    </row>
    <row r="45" spans="1:4" x14ac:dyDescent="0.3">
      <c r="A45">
        <v>79</v>
      </c>
      <c r="B45" s="7">
        <v>45151</v>
      </c>
      <c r="C45" t="s">
        <v>94</v>
      </c>
      <c r="D45" s="1">
        <v>26.75</v>
      </c>
    </row>
    <row r="46" spans="1:4" x14ac:dyDescent="0.3">
      <c r="A46">
        <v>99</v>
      </c>
      <c r="B46" s="7">
        <v>45156</v>
      </c>
      <c r="C46" t="s">
        <v>94</v>
      </c>
      <c r="D46" s="1">
        <v>55.64</v>
      </c>
    </row>
    <row r="47" spans="1:4" x14ac:dyDescent="0.3">
      <c r="A47">
        <v>14</v>
      </c>
      <c r="B47" s="7">
        <v>45138</v>
      </c>
      <c r="C47" t="s">
        <v>384</v>
      </c>
      <c r="D47" s="1">
        <v>79.010000000000005</v>
      </c>
    </row>
    <row r="48" spans="1:4" x14ac:dyDescent="0.3">
      <c r="A48">
        <v>83</v>
      </c>
      <c r="B48" s="7">
        <v>45152</v>
      </c>
      <c r="C48" t="s">
        <v>37</v>
      </c>
      <c r="D48" s="1">
        <v>95.53</v>
      </c>
    </row>
    <row r="49" spans="1:5" x14ac:dyDescent="0.3">
      <c r="A49">
        <v>57</v>
      </c>
      <c r="B49" s="7">
        <v>45147</v>
      </c>
      <c r="C49" t="s">
        <v>390</v>
      </c>
      <c r="D49" s="1">
        <v>71.16</v>
      </c>
    </row>
    <row r="50" spans="1:5" x14ac:dyDescent="0.3">
      <c r="A50">
        <v>58</v>
      </c>
      <c r="B50" s="7">
        <v>45147</v>
      </c>
      <c r="C50" t="s">
        <v>390</v>
      </c>
      <c r="D50" s="1">
        <v>194.36</v>
      </c>
    </row>
    <row r="51" spans="1:5" x14ac:dyDescent="0.3">
      <c r="A51">
        <v>59</v>
      </c>
      <c r="B51" s="7">
        <v>45147</v>
      </c>
      <c r="C51" t="s">
        <v>390</v>
      </c>
      <c r="D51" s="1">
        <v>28.97</v>
      </c>
    </row>
    <row r="52" spans="1:5" x14ac:dyDescent="0.3">
      <c r="A52">
        <v>28</v>
      </c>
      <c r="B52" s="7">
        <v>45140</v>
      </c>
      <c r="C52" t="s">
        <v>135</v>
      </c>
      <c r="D52" s="1">
        <v>93.41</v>
      </c>
    </row>
    <row r="53" spans="1:5" x14ac:dyDescent="0.3">
      <c r="A53">
        <v>29</v>
      </c>
      <c r="B53" s="7">
        <v>45140</v>
      </c>
      <c r="C53" t="s">
        <v>135</v>
      </c>
      <c r="D53" s="1">
        <v>105.94</v>
      </c>
    </row>
    <row r="54" spans="1:5" x14ac:dyDescent="0.3">
      <c r="A54">
        <v>35</v>
      </c>
      <c r="B54" s="7">
        <v>45142</v>
      </c>
      <c r="C54" t="s">
        <v>135</v>
      </c>
      <c r="D54" s="1">
        <v>81.44</v>
      </c>
    </row>
    <row r="55" spans="1:5" x14ac:dyDescent="0.3">
      <c r="A55">
        <v>94</v>
      </c>
      <c r="B55" s="7">
        <v>45154</v>
      </c>
      <c r="C55" t="s">
        <v>135</v>
      </c>
      <c r="D55" s="1">
        <v>226.58</v>
      </c>
    </row>
    <row r="56" spans="1:5" x14ac:dyDescent="0.3">
      <c r="A56">
        <v>95</v>
      </c>
      <c r="B56" s="7">
        <v>45154</v>
      </c>
      <c r="C56" t="s">
        <v>135</v>
      </c>
      <c r="D56" s="1">
        <v>260.89</v>
      </c>
    </row>
    <row r="57" spans="1:5" x14ac:dyDescent="0.3">
      <c r="A57">
        <v>118</v>
      </c>
      <c r="B57" s="7">
        <v>45161</v>
      </c>
      <c r="C57" t="s">
        <v>135</v>
      </c>
      <c r="D57" s="1">
        <v>362.42</v>
      </c>
    </row>
    <row r="58" spans="1:5" x14ac:dyDescent="0.3">
      <c r="A58">
        <v>119</v>
      </c>
      <c r="B58" s="7">
        <v>45161</v>
      </c>
      <c r="C58" t="s">
        <v>135</v>
      </c>
      <c r="D58" s="1">
        <v>69.989999999999995</v>
      </c>
    </row>
    <row r="59" spans="1:5" x14ac:dyDescent="0.3">
      <c r="A59">
        <v>120</v>
      </c>
      <c r="B59" s="7">
        <v>45161</v>
      </c>
      <c r="C59" t="s">
        <v>135</v>
      </c>
      <c r="D59" s="1">
        <v>44.1</v>
      </c>
    </row>
    <row r="60" spans="1:5" x14ac:dyDescent="0.3">
      <c r="A60">
        <v>111</v>
      </c>
      <c r="B60" s="7">
        <v>45159</v>
      </c>
      <c r="C60" t="s">
        <v>415</v>
      </c>
      <c r="E60" s="1">
        <v>44.99</v>
      </c>
    </row>
    <row r="61" spans="1:5" x14ac:dyDescent="0.3">
      <c r="A61">
        <v>149</v>
      </c>
      <c r="B61" s="7">
        <v>45166</v>
      </c>
      <c r="C61" t="s">
        <v>75</v>
      </c>
      <c r="D61" s="1">
        <v>7.17</v>
      </c>
    </row>
    <row r="62" spans="1:5" x14ac:dyDescent="0.3">
      <c r="A62">
        <v>16</v>
      </c>
      <c r="B62" s="7">
        <v>45138</v>
      </c>
      <c r="C62" t="s">
        <v>33</v>
      </c>
      <c r="D62" s="1">
        <v>40</v>
      </c>
    </row>
    <row r="63" spans="1:5" x14ac:dyDescent="0.3">
      <c r="A63">
        <v>71</v>
      </c>
      <c r="B63" s="7">
        <v>45150</v>
      </c>
      <c r="C63" t="s">
        <v>394</v>
      </c>
      <c r="D63" s="1">
        <v>76.8</v>
      </c>
    </row>
    <row r="64" spans="1:5" x14ac:dyDescent="0.3">
      <c r="A64">
        <v>33</v>
      </c>
      <c r="B64" s="7">
        <v>45141</v>
      </c>
      <c r="C64" t="s">
        <v>386</v>
      </c>
      <c r="D64" s="1">
        <v>170</v>
      </c>
    </row>
    <row r="65" spans="1:4" x14ac:dyDescent="0.3">
      <c r="A65">
        <v>36</v>
      </c>
      <c r="B65" s="7">
        <v>45142</v>
      </c>
      <c r="C65" t="s">
        <v>310</v>
      </c>
      <c r="D65" s="1">
        <v>5.33</v>
      </c>
    </row>
    <row r="66" spans="1:4" x14ac:dyDescent="0.3">
      <c r="A66">
        <v>27</v>
      </c>
      <c r="B66" s="7">
        <v>45140</v>
      </c>
      <c r="C66" t="s">
        <v>4</v>
      </c>
      <c r="D66" s="1">
        <v>26.7</v>
      </c>
    </row>
    <row r="67" spans="1:4" x14ac:dyDescent="0.3">
      <c r="A67">
        <v>56</v>
      </c>
      <c r="B67" s="7">
        <v>45147</v>
      </c>
      <c r="C67" t="s">
        <v>4</v>
      </c>
      <c r="D67" s="1">
        <v>26.7</v>
      </c>
    </row>
    <row r="68" spans="1:4" x14ac:dyDescent="0.3">
      <c r="A68">
        <v>93</v>
      </c>
      <c r="B68" s="7">
        <v>45154</v>
      </c>
      <c r="C68" t="s">
        <v>4</v>
      </c>
      <c r="D68" s="1">
        <v>26.7</v>
      </c>
    </row>
    <row r="69" spans="1:4" x14ac:dyDescent="0.3">
      <c r="A69">
        <v>117</v>
      </c>
      <c r="B69" s="7">
        <v>45161</v>
      </c>
      <c r="C69" t="s">
        <v>4</v>
      </c>
      <c r="D69" s="1">
        <v>26.7</v>
      </c>
    </row>
    <row r="70" spans="1:4" x14ac:dyDescent="0.3">
      <c r="A70">
        <v>30</v>
      </c>
      <c r="B70" s="7">
        <v>45140</v>
      </c>
      <c r="C70" t="s">
        <v>101</v>
      </c>
      <c r="D70" s="1">
        <v>8.9</v>
      </c>
    </row>
    <row r="71" spans="1:4" x14ac:dyDescent="0.3">
      <c r="A71">
        <v>133</v>
      </c>
      <c r="B71" s="7">
        <v>45164</v>
      </c>
      <c r="C71" t="s">
        <v>171</v>
      </c>
      <c r="D71" s="1">
        <v>30.97</v>
      </c>
    </row>
    <row r="72" spans="1:4" x14ac:dyDescent="0.3">
      <c r="A72">
        <v>46</v>
      </c>
      <c r="B72" s="7">
        <v>45145</v>
      </c>
      <c r="C72" t="s">
        <v>209</v>
      </c>
      <c r="D72" s="1">
        <v>461.26</v>
      </c>
    </row>
    <row r="73" spans="1:4" x14ac:dyDescent="0.3">
      <c r="A73">
        <v>73</v>
      </c>
      <c r="B73" s="7">
        <v>45150</v>
      </c>
      <c r="C73" t="s">
        <v>395</v>
      </c>
      <c r="D73" s="1">
        <v>199.97</v>
      </c>
    </row>
    <row r="74" spans="1:4" x14ac:dyDescent="0.3">
      <c r="A74">
        <v>22</v>
      </c>
      <c r="B74" s="7">
        <v>45139</v>
      </c>
      <c r="C74" t="s">
        <v>19</v>
      </c>
      <c r="D74" s="1">
        <v>4.5</v>
      </c>
    </row>
    <row r="75" spans="1:4" x14ac:dyDescent="0.3">
      <c r="A75">
        <v>51</v>
      </c>
      <c r="B75" s="7">
        <v>45146</v>
      </c>
      <c r="C75" t="s">
        <v>19</v>
      </c>
      <c r="D75" s="1">
        <v>2.95</v>
      </c>
    </row>
    <row r="76" spans="1:4" x14ac:dyDescent="0.3">
      <c r="A76">
        <v>110</v>
      </c>
      <c r="B76" s="7">
        <v>45158</v>
      </c>
      <c r="C76" t="s">
        <v>19</v>
      </c>
      <c r="D76" s="1">
        <v>11.34</v>
      </c>
    </row>
    <row r="77" spans="1:4" x14ac:dyDescent="0.3">
      <c r="A77">
        <v>23</v>
      </c>
      <c r="B77" s="7">
        <v>45140</v>
      </c>
      <c r="C77" t="s">
        <v>43</v>
      </c>
      <c r="D77" s="1">
        <v>21.95</v>
      </c>
    </row>
    <row r="78" spans="1:4" x14ac:dyDescent="0.3">
      <c r="A78">
        <v>10</v>
      </c>
      <c r="B78" s="7">
        <v>45137</v>
      </c>
      <c r="C78" t="s">
        <v>380</v>
      </c>
      <c r="D78" s="1">
        <v>5.25</v>
      </c>
    </row>
    <row r="79" spans="1:4" x14ac:dyDescent="0.3">
      <c r="A79">
        <v>11</v>
      </c>
      <c r="B79" s="7">
        <v>45137</v>
      </c>
      <c r="C79" t="s">
        <v>380</v>
      </c>
      <c r="D79" s="1">
        <v>5.25</v>
      </c>
    </row>
    <row r="80" spans="1:4" x14ac:dyDescent="0.3">
      <c r="A80">
        <v>12</v>
      </c>
      <c r="B80" s="7">
        <v>45137</v>
      </c>
      <c r="C80" t="s">
        <v>380</v>
      </c>
      <c r="D80" s="1">
        <v>3.94</v>
      </c>
    </row>
    <row r="81" spans="1:5" x14ac:dyDescent="0.3">
      <c r="A81">
        <v>13</v>
      </c>
      <c r="B81" s="7">
        <v>45137</v>
      </c>
      <c r="C81" t="s">
        <v>380</v>
      </c>
      <c r="D81" s="1">
        <v>10.41</v>
      </c>
    </row>
    <row r="82" spans="1:5" s="4" customFormat="1" x14ac:dyDescent="0.3">
      <c r="A82" s="4">
        <v>127</v>
      </c>
      <c r="B82" s="11">
        <v>45162</v>
      </c>
      <c r="C82" s="4" t="s">
        <v>406</v>
      </c>
      <c r="D82" s="5">
        <v>629.95000000000005</v>
      </c>
      <c r="E82" s="5"/>
    </row>
    <row r="83" spans="1:5" x14ac:dyDescent="0.3">
      <c r="A83">
        <v>52</v>
      </c>
      <c r="B83" s="7">
        <v>45147</v>
      </c>
      <c r="C83" t="s">
        <v>53</v>
      </c>
      <c r="D83" s="1">
        <v>79.3</v>
      </c>
    </row>
    <row r="84" spans="1:5" x14ac:dyDescent="0.3">
      <c r="A84">
        <v>137</v>
      </c>
      <c r="B84" s="7">
        <v>45165</v>
      </c>
      <c r="C84" t="s">
        <v>53</v>
      </c>
      <c r="D84" s="1">
        <v>18</v>
      </c>
    </row>
    <row r="85" spans="1:5" x14ac:dyDescent="0.3">
      <c r="A85">
        <v>50</v>
      </c>
      <c r="B85" s="7">
        <v>45146</v>
      </c>
      <c r="C85" t="s">
        <v>30</v>
      </c>
      <c r="D85" s="1">
        <v>104</v>
      </c>
    </row>
    <row r="86" spans="1:5" x14ac:dyDescent="0.3">
      <c r="A86">
        <v>108</v>
      </c>
      <c r="B86" s="7">
        <v>45158</v>
      </c>
      <c r="C86" t="s">
        <v>30</v>
      </c>
      <c r="D86" s="1">
        <v>86</v>
      </c>
    </row>
    <row r="87" spans="1:5" s="4" customFormat="1" x14ac:dyDescent="0.3">
      <c r="A87" s="4">
        <v>101</v>
      </c>
      <c r="B87" s="11">
        <v>45156</v>
      </c>
      <c r="C87" s="4" t="s">
        <v>400</v>
      </c>
      <c r="D87" s="5">
        <v>4478.46</v>
      </c>
      <c r="E87" s="5"/>
    </row>
    <row r="88" spans="1:5" s="15" customFormat="1" x14ac:dyDescent="0.3">
      <c r="A88" s="15">
        <v>43</v>
      </c>
      <c r="B88" s="16">
        <v>45144</v>
      </c>
      <c r="C88" s="15" t="s">
        <v>387</v>
      </c>
      <c r="D88" s="17">
        <v>59</v>
      </c>
      <c r="E88" s="17"/>
    </row>
    <row r="89" spans="1:5" x14ac:dyDescent="0.3">
      <c r="A89">
        <v>104</v>
      </c>
      <c r="B89" s="7">
        <v>45157</v>
      </c>
      <c r="C89" t="s">
        <v>177</v>
      </c>
      <c r="D89" s="1">
        <v>42.02</v>
      </c>
    </row>
    <row r="90" spans="1:5" x14ac:dyDescent="0.3">
      <c r="A90">
        <v>103</v>
      </c>
      <c r="B90" s="7">
        <v>45156</v>
      </c>
      <c r="C90" t="s">
        <v>401</v>
      </c>
      <c r="D90" s="1">
        <v>6.5</v>
      </c>
    </row>
    <row r="91" spans="1:5" x14ac:dyDescent="0.3">
      <c r="A91">
        <v>134</v>
      </c>
      <c r="B91" s="7">
        <v>45164</v>
      </c>
      <c r="C91" t="s">
        <v>407</v>
      </c>
      <c r="D91" s="1">
        <v>27</v>
      </c>
    </row>
    <row r="92" spans="1:5" x14ac:dyDescent="0.3">
      <c r="A92">
        <v>18</v>
      </c>
      <c r="B92" s="7">
        <v>45139</v>
      </c>
      <c r="C92" t="s">
        <v>259</v>
      </c>
      <c r="D92" s="1">
        <v>3</v>
      </c>
    </row>
    <row r="93" spans="1:5" x14ac:dyDescent="0.3">
      <c r="A93">
        <v>88</v>
      </c>
      <c r="B93" s="7">
        <v>45153</v>
      </c>
      <c r="C93" t="s">
        <v>12</v>
      </c>
      <c r="D93" s="1">
        <v>47.81</v>
      </c>
    </row>
    <row r="94" spans="1:5" x14ac:dyDescent="0.3">
      <c r="A94">
        <v>89</v>
      </c>
      <c r="B94" s="7">
        <v>45153</v>
      </c>
      <c r="C94" t="s">
        <v>12</v>
      </c>
      <c r="D94" s="1">
        <v>5.45</v>
      </c>
    </row>
    <row r="95" spans="1:5" x14ac:dyDescent="0.3">
      <c r="A95">
        <v>114</v>
      </c>
      <c r="B95" s="7">
        <v>45160</v>
      </c>
      <c r="C95" t="s">
        <v>12</v>
      </c>
      <c r="D95" s="1">
        <v>8.39</v>
      </c>
    </row>
    <row r="96" spans="1:5" x14ac:dyDescent="0.3">
      <c r="A96">
        <v>64</v>
      </c>
      <c r="B96" s="7">
        <v>45149</v>
      </c>
      <c r="C96" t="s">
        <v>391</v>
      </c>
      <c r="D96" s="1">
        <v>210</v>
      </c>
    </row>
    <row r="97" spans="1:4" x14ac:dyDescent="0.3">
      <c r="A97">
        <v>37</v>
      </c>
      <c r="B97" s="7">
        <v>45142</v>
      </c>
      <c r="C97" t="s">
        <v>307</v>
      </c>
      <c r="D97" s="1">
        <v>40</v>
      </c>
    </row>
    <row r="98" spans="1:4" x14ac:dyDescent="0.3">
      <c r="A98">
        <v>106</v>
      </c>
      <c r="B98" s="7">
        <v>45157</v>
      </c>
      <c r="C98" t="s">
        <v>307</v>
      </c>
      <c r="D98" s="1">
        <v>38</v>
      </c>
    </row>
    <row r="99" spans="1:4" x14ac:dyDescent="0.3">
      <c r="A99">
        <v>61</v>
      </c>
      <c r="B99" s="7">
        <v>45147</v>
      </c>
      <c r="C99" t="s">
        <v>1</v>
      </c>
      <c r="D99" s="1">
        <v>104.9</v>
      </c>
    </row>
    <row r="100" spans="1:4" x14ac:dyDescent="0.3">
      <c r="A100">
        <v>72</v>
      </c>
      <c r="B100" s="7">
        <v>45150</v>
      </c>
      <c r="C100" t="s">
        <v>1</v>
      </c>
      <c r="D100" s="1">
        <v>16.5</v>
      </c>
    </row>
    <row r="101" spans="1:4" x14ac:dyDescent="0.3">
      <c r="A101">
        <v>81</v>
      </c>
      <c r="B101" s="7">
        <v>45151</v>
      </c>
      <c r="C101" t="s">
        <v>1</v>
      </c>
      <c r="D101" s="1">
        <v>16.98</v>
      </c>
    </row>
    <row r="102" spans="1:4" x14ac:dyDescent="0.3">
      <c r="A102">
        <v>9</v>
      </c>
      <c r="B102" s="7">
        <v>45137</v>
      </c>
      <c r="C102" t="s">
        <v>35</v>
      </c>
      <c r="D102" s="1">
        <v>29.95</v>
      </c>
    </row>
    <row r="103" spans="1:4" x14ac:dyDescent="0.3">
      <c r="A103">
        <v>66</v>
      </c>
      <c r="B103" s="7">
        <v>45149</v>
      </c>
      <c r="C103" t="s">
        <v>35</v>
      </c>
      <c r="D103" s="1">
        <v>12.49</v>
      </c>
    </row>
    <row r="104" spans="1:4" x14ac:dyDescent="0.3">
      <c r="A104">
        <v>129</v>
      </c>
      <c r="B104" s="7">
        <v>45163</v>
      </c>
      <c r="C104" t="s">
        <v>35</v>
      </c>
      <c r="D104" s="1">
        <v>24.99</v>
      </c>
    </row>
    <row r="105" spans="1:4" x14ac:dyDescent="0.3">
      <c r="A105">
        <v>121</v>
      </c>
      <c r="B105" s="7">
        <v>45161</v>
      </c>
      <c r="C105" t="s">
        <v>402</v>
      </c>
      <c r="D105" s="1">
        <v>1</v>
      </c>
    </row>
    <row r="106" spans="1:4" x14ac:dyDescent="0.3">
      <c r="A106">
        <v>122</v>
      </c>
      <c r="B106" s="7">
        <v>45161</v>
      </c>
      <c r="C106" t="s">
        <v>402</v>
      </c>
      <c r="D106" s="1">
        <v>12.31</v>
      </c>
    </row>
    <row r="107" spans="1:4" x14ac:dyDescent="0.3">
      <c r="A107">
        <v>62</v>
      </c>
      <c r="B107" s="7">
        <v>45147</v>
      </c>
      <c r="C107" t="s">
        <v>251</v>
      </c>
      <c r="D107" s="1">
        <v>106.96</v>
      </c>
    </row>
    <row r="108" spans="1:4" x14ac:dyDescent="0.3">
      <c r="A108">
        <v>39</v>
      </c>
      <c r="B108" s="7">
        <v>45143</v>
      </c>
      <c r="C108" t="s">
        <v>252</v>
      </c>
      <c r="D108" s="1">
        <v>26.44</v>
      </c>
    </row>
    <row r="109" spans="1:4" x14ac:dyDescent="0.3">
      <c r="A109">
        <v>74</v>
      </c>
      <c r="B109" s="7">
        <v>45150</v>
      </c>
      <c r="C109" t="s">
        <v>396</v>
      </c>
      <c r="D109" s="1">
        <v>22.73</v>
      </c>
    </row>
    <row r="110" spans="1:4" x14ac:dyDescent="0.3">
      <c r="A110">
        <v>8</v>
      </c>
      <c r="B110" s="7">
        <v>45137</v>
      </c>
      <c r="C110" t="s">
        <v>383</v>
      </c>
      <c r="D110" s="1">
        <v>33.64</v>
      </c>
    </row>
    <row r="111" spans="1:4" x14ac:dyDescent="0.3">
      <c r="A111">
        <v>19</v>
      </c>
      <c r="B111" s="7">
        <v>45139</v>
      </c>
      <c r="C111" t="s">
        <v>174</v>
      </c>
      <c r="D111" s="1">
        <v>67</v>
      </c>
    </row>
    <row r="112" spans="1:4" x14ac:dyDescent="0.3">
      <c r="A112">
        <v>135</v>
      </c>
      <c r="B112" s="7">
        <v>45165</v>
      </c>
      <c r="C112" t="s">
        <v>20</v>
      </c>
      <c r="D112" s="1">
        <v>3.95</v>
      </c>
    </row>
    <row r="113" spans="1:4" x14ac:dyDescent="0.3">
      <c r="A113">
        <v>115</v>
      </c>
      <c r="B113" s="7">
        <v>45160</v>
      </c>
      <c r="C113" t="s">
        <v>199</v>
      </c>
      <c r="D113" s="1">
        <v>2.5</v>
      </c>
    </row>
    <row r="114" spans="1:4" x14ac:dyDescent="0.3">
      <c r="A114">
        <v>60</v>
      </c>
      <c r="B114" s="7">
        <v>45147</v>
      </c>
      <c r="C114" t="s">
        <v>15</v>
      </c>
      <c r="D114" s="1">
        <v>5.9</v>
      </c>
    </row>
    <row r="115" spans="1:4" x14ac:dyDescent="0.3">
      <c r="A115">
        <v>24</v>
      </c>
      <c r="B115" s="7">
        <v>45140</v>
      </c>
      <c r="C115" t="s">
        <v>317</v>
      </c>
      <c r="D115" s="1">
        <v>5.76</v>
      </c>
    </row>
    <row r="116" spans="1:4" x14ac:dyDescent="0.3">
      <c r="A116">
        <v>67</v>
      </c>
      <c r="B116" s="7">
        <v>45150</v>
      </c>
      <c r="C116" t="s">
        <v>317</v>
      </c>
      <c r="D116" s="1">
        <v>11.02</v>
      </c>
    </row>
    <row r="117" spans="1:4" x14ac:dyDescent="0.3">
      <c r="A117">
        <v>55</v>
      </c>
      <c r="B117" s="7">
        <v>45147</v>
      </c>
      <c r="C117" t="s">
        <v>389</v>
      </c>
      <c r="D117" s="1">
        <v>5.8</v>
      </c>
    </row>
    <row r="118" spans="1:4" x14ac:dyDescent="0.3">
      <c r="A118">
        <v>92</v>
      </c>
      <c r="B118" s="7">
        <v>45154</v>
      </c>
      <c r="C118" t="s">
        <v>389</v>
      </c>
      <c r="D118" s="1">
        <v>5.8</v>
      </c>
    </row>
    <row r="119" spans="1:4" x14ac:dyDescent="0.3">
      <c r="A119">
        <v>3</v>
      </c>
      <c r="B119" s="7">
        <v>45136</v>
      </c>
      <c r="C119" t="s">
        <v>382</v>
      </c>
      <c r="D119" s="1">
        <v>10.199999999999999</v>
      </c>
    </row>
    <row r="120" spans="1:4" x14ac:dyDescent="0.3">
      <c r="A120">
        <v>4</v>
      </c>
      <c r="B120" s="7">
        <v>45136</v>
      </c>
      <c r="C120" t="s">
        <v>382</v>
      </c>
      <c r="D120" s="1">
        <v>3.64</v>
      </c>
    </row>
    <row r="121" spans="1:4" x14ac:dyDescent="0.3">
      <c r="A121">
        <v>5</v>
      </c>
      <c r="B121" s="7">
        <v>45136</v>
      </c>
      <c r="C121" t="s">
        <v>382</v>
      </c>
      <c r="D121" s="1">
        <v>6.57</v>
      </c>
    </row>
    <row r="122" spans="1:4" x14ac:dyDescent="0.3">
      <c r="A122">
        <v>147</v>
      </c>
      <c r="B122" s="7">
        <v>45166</v>
      </c>
      <c r="C122" t="s">
        <v>413</v>
      </c>
      <c r="D122" s="1">
        <v>59.98</v>
      </c>
    </row>
    <row r="123" spans="1:4" x14ac:dyDescent="0.3">
      <c r="A123">
        <v>136</v>
      </c>
      <c r="B123" s="7">
        <v>45165</v>
      </c>
      <c r="C123" t="s">
        <v>408</v>
      </c>
      <c r="D123" s="1">
        <v>8.24</v>
      </c>
    </row>
    <row r="124" spans="1:4" x14ac:dyDescent="0.3">
      <c r="A124">
        <v>84</v>
      </c>
      <c r="B124" s="7">
        <v>45152</v>
      </c>
      <c r="C124" t="s">
        <v>399</v>
      </c>
      <c r="D124" s="1">
        <v>142.5</v>
      </c>
    </row>
    <row r="125" spans="1:4" x14ac:dyDescent="0.3">
      <c r="A125">
        <v>142</v>
      </c>
      <c r="B125" s="7">
        <v>45166</v>
      </c>
      <c r="C125" t="s">
        <v>409</v>
      </c>
      <c r="D125" s="1">
        <v>6.5</v>
      </c>
    </row>
    <row r="126" spans="1:4" x14ac:dyDescent="0.3">
      <c r="A126">
        <v>143</v>
      </c>
      <c r="B126" s="7">
        <v>45166</v>
      </c>
      <c r="C126" t="s">
        <v>409</v>
      </c>
      <c r="D126" s="1">
        <v>41.58</v>
      </c>
    </row>
    <row r="127" spans="1:4" x14ac:dyDescent="0.3">
      <c r="A127">
        <v>47</v>
      </c>
      <c r="B127" s="7">
        <v>45145</v>
      </c>
      <c r="C127" t="s">
        <v>66</v>
      </c>
      <c r="D127" s="1">
        <v>5.5</v>
      </c>
    </row>
    <row r="128" spans="1:4" x14ac:dyDescent="0.3">
      <c r="A128">
        <v>87</v>
      </c>
      <c r="B128" s="7">
        <v>45152</v>
      </c>
      <c r="C128" t="s">
        <v>66</v>
      </c>
      <c r="D128" s="1">
        <v>5.5</v>
      </c>
    </row>
    <row r="129" spans="1:5" x14ac:dyDescent="0.3">
      <c r="A129">
        <v>80</v>
      </c>
      <c r="B129" s="7">
        <v>45151</v>
      </c>
      <c r="C129" t="s">
        <v>398</v>
      </c>
      <c r="D129" s="1">
        <v>30.3</v>
      </c>
    </row>
    <row r="130" spans="1:5" x14ac:dyDescent="0.3">
      <c r="A130">
        <v>131</v>
      </c>
      <c r="B130" s="7">
        <v>45164</v>
      </c>
      <c r="C130" t="s">
        <v>398</v>
      </c>
      <c r="D130" s="1">
        <v>16.16</v>
      </c>
    </row>
    <row r="131" spans="1:5" x14ac:dyDescent="0.3">
      <c r="A131">
        <v>141</v>
      </c>
      <c r="B131" s="7">
        <v>45165</v>
      </c>
      <c r="C131" t="s">
        <v>398</v>
      </c>
      <c r="D131" s="1">
        <v>24.24</v>
      </c>
    </row>
    <row r="132" spans="1:5" x14ac:dyDescent="0.3">
      <c r="A132">
        <v>65</v>
      </c>
      <c r="B132" s="7">
        <v>45149</v>
      </c>
      <c r="C132" t="s">
        <v>392</v>
      </c>
      <c r="D132" s="1">
        <v>6.5</v>
      </c>
    </row>
    <row r="133" spans="1:5" x14ac:dyDescent="0.3">
      <c r="A133">
        <v>77</v>
      </c>
      <c r="B133" s="7">
        <v>45151</v>
      </c>
      <c r="C133" t="s">
        <v>93</v>
      </c>
      <c r="D133" s="1">
        <v>31</v>
      </c>
    </row>
    <row r="134" spans="1:5" x14ac:dyDescent="0.3">
      <c r="A134">
        <v>38</v>
      </c>
      <c r="B134" s="7">
        <v>45143</v>
      </c>
      <c r="C134" t="s">
        <v>69</v>
      </c>
      <c r="D134" s="1">
        <v>62</v>
      </c>
    </row>
    <row r="135" spans="1:5" x14ac:dyDescent="0.3">
      <c r="A135">
        <v>40</v>
      </c>
      <c r="B135" s="7">
        <v>45144</v>
      </c>
      <c r="C135" t="s">
        <v>69</v>
      </c>
      <c r="D135" s="1">
        <v>69</v>
      </c>
    </row>
    <row r="136" spans="1:5" x14ac:dyDescent="0.3">
      <c r="A136">
        <v>41</v>
      </c>
      <c r="B136" s="7">
        <v>45144</v>
      </c>
      <c r="C136" t="s">
        <v>69</v>
      </c>
      <c r="D136" s="1">
        <v>27</v>
      </c>
    </row>
    <row r="137" spans="1:5" x14ac:dyDescent="0.3">
      <c r="A137">
        <v>53</v>
      </c>
      <c r="B137" s="7">
        <v>45147</v>
      </c>
      <c r="C137" t="s">
        <v>69</v>
      </c>
      <c r="D137" s="1">
        <v>35</v>
      </c>
    </row>
    <row r="138" spans="1:5" x14ac:dyDescent="0.3">
      <c r="A138">
        <v>45</v>
      </c>
      <c r="B138" s="7">
        <v>45145</v>
      </c>
      <c r="C138" t="s">
        <v>29</v>
      </c>
      <c r="D138" s="1">
        <v>121</v>
      </c>
    </row>
    <row r="139" spans="1:5" s="4" customFormat="1" x14ac:dyDescent="0.3">
      <c r="A139" s="4">
        <v>85</v>
      </c>
      <c r="B139" s="11">
        <v>45152</v>
      </c>
      <c r="C139" s="4" t="s">
        <v>50</v>
      </c>
      <c r="D139" s="5">
        <v>888.89</v>
      </c>
      <c r="E139" s="5"/>
    </row>
    <row r="140" spans="1:5" x14ac:dyDescent="0.3">
      <c r="A140">
        <v>21</v>
      </c>
      <c r="B140" s="7">
        <v>45139</v>
      </c>
      <c r="C140" t="s">
        <v>385</v>
      </c>
      <c r="D140" s="1">
        <v>390</v>
      </c>
    </row>
    <row r="141" spans="1:5" x14ac:dyDescent="0.3">
      <c r="A141">
        <v>6</v>
      </c>
      <c r="B141" s="7">
        <v>45136</v>
      </c>
      <c r="C141" t="s">
        <v>98</v>
      </c>
      <c r="D141" s="1">
        <v>43.7</v>
      </c>
    </row>
    <row r="142" spans="1:5" s="4" customFormat="1" x14ac:dyDescent="0.3">
      <c r="A142" s="4">
        <v>48</v>
      </c>
      <c r="B142" s="11">
        <v>45145</v>
      </c>
      <c r="C142" s="4" t="s">
        <v>388</v>
      </c>
      <c r="D142" s="5">
        <v>549.99</v>
      </c>
      <c r="E142" s="5"/>
    </row>
    <row r="143" spans="1:5" x14ac:dyDescent="0.3">
      <c r="A143">
        <v>96</v>
      </c>
      <c r="B143" s="7">
        <v>45155</v>
      </c>
      <c r="C143" t="s">
        <v>16</v>
      </c>
      <c r="D143" s="1">
        <v>53</v>
      </c>
    </row>
    <row r="144" spans="1:5" x14ac:dyDescent="0.3">
      <c r="A144">
        <v>44</v>
      </c>
      <c r="B144" s="7">
        <v>45144</v>
      </c>
      <c r="C144" t="s">
        <v>38</v>
      </c>
      <c r="D144" s="1">
        <v>57.33</v>
      </c>
    </row>
    <row r="145" spans="1:4" x14ac:dyDescent="0.3">
      <c r="A145">
        <v>54</v>
      </c>
      <c r="B145" s="7">
        <v>45147</v>
      </c>
      <c r="C145" t="s">
        <v>38</v>
      </c>
      <c r="D145" s="1">
        <v>118.8</v>
      </c>
    </row>
    <row r="146" spans="1:4" x14ac:dyDescent="0.3">
      <c r="A146">
        <v>139</v>
      </c>
      <c r="B146" s="7">
        <v>45165</v>
      </c>
      <c r="C146" t="s">
        <v>38</v>
      </c>
      <c r="D146" s="1">
        <v>175.72</v>
      </c>
    </row>
    <row r="147" spans="1:4" x14ac:dyDescent="0.3">
      <c r="A147">
        <v>140</v>
      </c>
      <c r="B147" s="7">
        <v>45165</v>
      </c>
      <c r="C147" t="s">
        <v>38</v>
      </c>
      <c r="D147" s="1">
        <v>6.8</v>
      </c>
    </row>
    <row r="148" spans="1:4" x14ac:dyDescent="0.3">
      <c r="A148">
        <v>69</v>
      </c>
      <c r="B148" s="7">
        <v>45150</v>
      </c>
      <c r="C148" t="s">
        <v>25</v>
      </c>
      <c r="D148" s="1">
        <v>197.03</v>
      </c>
    </row>
    <row r="149" spans="1:4" x14ac:dyDescent="0.3">
      <c r="A149">
        <v>91</v>
      </c>
      <c r="B149" s="7">
        <v>45154</v>
      </c>
      <c r="C149" t="s">
        <v>25</v>
      </c>
      <c r="D149" s="1">
        <v>104.05</v>
      </c>
    </row>
    <row r="150" spans="1:4" x14ac:dyDescent="0.3">
      <c r="A150">
        <v>15</v>
      </c>
      <c r="B150" s="7">
        <v>45138</v>
      </c>
      <c r="C150" t="s">
        <v>32</v>
      </c>
      <c r="D150" s="1">
        <v>25.79</v>
      </c>
    </row>
    <row r="153" spans="1:4" x14ac:dyDescent="0.3">
      <c r="C153" t="s">
        <v>82</v>
      </c>
    </row>
    <row r="154" spans="1:4" x14ac:dyDescent="0.3">
      <c r="C154" t="s">
        <v>79</v>
      </c>
      <c r="D154" s="1">
        <f>SUM(D24:D26,D62,D85:D86)</f>
        <v>679.3</v>
      </c>
    </row>
    <row r="155" spans="1:4" x14ac:dyDescent="0.3">
      <c r="C155" t="s">
        <v>83</v>
      </c>
      <c r="D155" s="1">
        <f>SUM(D7:D16,D99:D101)</f>
        <v>1383.0700000000002</v>
      </c>
    </row>
    <row r="156" spans="1:4" x14ac:dyDescent="0.3">
      <c r="C156" t="s">
        <v>85</v>
      </c>
      <c r="D156" s="1">
        <f>SUM(D23)</f>
        <v>74.680000000000007</v>
      </c>
    </row>
    <row r="157" spans="1:4" x14ac:dyDescent="0.3">
      <c r="C157" t="s">
        <v>81</v>
      </c>
      <c r="D157" s="1">
        <f>SUM(D133:D137)</f>
        <v>224</v>
      </c>
    </row>
    <row r="158" spans="1:4" x14ac:dyDescent="0.3">
      <c r="C158" t="s">
        <v>86</v>
      </c>
    </row>
    <row r="159" spans="1:4" x14ac:dyDescent="0.3">
      <c r="C159" t="s">
        <v>80</v>
      </c>
      <c r="D159" s="1">
        <f>SUM(D66:D69)</f>
        <v>106.8</v>
      </c>
    </row>
    <row r="160" spans="1:4" x14ac:dyDescent="0.3">
      <c r="C160" t="s">
        <v>78</v>
      </c>
      <c r="D160" s="1">
        <f>SUM(D18:D19,D33:D48,D74:D76,D144:D150)</f>
        <v>1479</v>
      </c>
    </row>
    <row r="161" spans="3:4" x14ac:dyDescent="0.3">
      <c r="C161" t="s">
        <v>84</v>
      </c>
      <c r="D161" s="1">
        <f>SUM(D108,D109,D112,D143)</f>
        <v>106.12</v>
      </c>
    </row>
    <row r="162" spans="3:4" x14ac:dyDescent="0.3">
      <c r="C162" t="s">
        <v>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48AF5-36E4-4510-AAF5-0A4CE7379704}">
  <dimension ref="A1:F150"/>
  <sheetViews>
    <sheetView topLeftCell="A134" workbookViewId="0">
      <selection activeCell="C150" sqref="C150"/>
    </sheetView>
  </sheetViews>
  <sheetFormatPr defaultRowHeight="14.4" x14ac:dyDescent="0.3"/>
  <cols>
    <col min="1" max="1" width="4" bestFit="1" customWidth="1"/>
    <col min="2" max="2" width="27.109375" bestFit="1" customWidth="1"/>
    <col min="3" max="3" width="52.44140625" bestFit="1" customWidth="1"/>
    <col min="4" max="5" width="10.44140625" style="1" bestFit="1" customWidth="1"/>
    <col min="8" max="8" width="10.44140625" bestFit="1" customWidth="1"/>
  </cols>
  <sheetData>
    <row r="1" spans="1:6" x14ac:dyDescent="0.3">
      <c r="A1" s="8" t="s">
        <v>480</v>
      </c>
      <c r="B1" s="9" t="s">
        <v>481</v>
      </c>
      <c r="C1" s="8" t="s">
        <v>482</v>
      </c>
      <c r="D1" s="10" t="s">
        <v>483</v>
      </c>
      <c r="E1" s="10" t="s">
        <v>484</v>
      </c>
      <c r="F1" s="8" t="s">
        <v>485</v>
      </c>
    </row>
    <row r="2" spans="1:6" x14ac:dyDescent="0.3">
      <c r="A2">
        <v>1</v>
      </c>
      <c r="B2" s="7">
        <v>45166</v>
      </c>
      <c r="C2" t="s">
        <v>3</v>
      </c>
      <c r="D2" s="1">
        <v>15.65</v>
      </c>
    </row>
    <row r="3" spans="1:6" x14ac:dyDescent="0.3">
      <c r="A3">
        <v>41</v>
      </c>
      <c r="B3" s="7">
        <v>45173</v>
      </c>
      <c r="C3" t="s">
        <v>132</v>
      </c>
      <c r="D3" s="1">
        <v>150</v>
      </c>
    </row>
    <row r="4" spans="1:6" x14ac:dyDescent="0.3">
      <c r="A4">
        <v>63</v>
      </c>
      <c r="B4" s="7">
        <v>45180</v>
      </c>
      <c r="C4" t="s">
        <v>429</v>
      </c>
      <c r="D4" s="1">
        <v>91.49</v>
      </c>
    </row>
    <row r="5" spans="1:6" x14ac:dyDescent="0.3">
      <c r="A5">
        <v>83</v>
      </c>
      <c r="B5" s="7">
        <v>45184</v>
      </c>
      <c r="C5" t="s">
        <v>432</v>
      </c>
      <c r="D5" s="1">
        <v>265.25</v>
      </c>
    </row>
    <row r="6" spans="1:6" x14ac:dyDescent="0.3">
      <c r="A6">
        <v>125</v>
      </c>
      <c r="B6" s="7">
        <v>45196</v>
      </c>
      <c r="C6" t="s">
        <v>8</v>
      </c>
      <c r="D6" s="1">
        <v>272.3</v>
      </c>
    </row>
    <row r="7" spans="1:6" x14ac:dyDescent="0.3">
      <c r="A7">
        <v>90</v>
      </c>
      <c r="B7" s="7">
        <v>45188</v>
      </c>
      <c r="C7" t="s">
        <v>2</v>
      </c>
      <c r="D7" s="1">
        <v>27.99</v>
      </c>
    </row>
    <row r="8" spans="1:6" x14ac:dyDescent="0.3">
      <c r="A8">
        <v>115</v>
      </c>
      <c r="B8" s="7">
        <v>45195</v>
      </c>
      <c r="C8" t="s">
        <v>70</v>
      </c>
      <c r="D8" s="1">
        <v>20.99</v>
      </c>
    </row>
    <row r="9" spans="1:6" x14ac:dyDescent="0.3">
      <c r="A9">
        <v>119</v>
      </c>
      <c r="B9" s="7">
        <v>45195</v>
      </c>
      <c r="C9" t="s">
        <v>439</v>
      </c>
      <c r="D9" s="1">
        <v>9</v>
      </c>
    </row>
    <row r="10" spans="1:6" x14ac:dyDescent="0.3">
      <c r="A10">
        <v>23</v>
      </c>
      <c r="B10" s="7">
        <v>45170</v>
      </c>
      <c r="C10" t="s">
        <v>11</v>
      </c>
      <c r="D10" s="1">
        <v>9.99</v>
      </c>
    </row>
    <row r="11" spans="1:6" x14ac:dyDescent="0.3">
      <c r="A11">
        <v>91</v>
      </c>
      <c r="B11" s="7">
        <v>45188</v>
      </c>
      <c r="C11" t="s">
        <v>11</v>
      </c>
      <c r="D11" s="1">
        <v>9.99</v>
      </c>
    </row>
    <row r="12" spans="1:6" x14ac:dyDescent="0.3">
      <c r="A12">
        <v>18</v>
      </c>
      <c r="B12" s="7">
        <v>45168</v>
      </c>
      <c r="C12" t="s">
        <v>127</v>
      </c>
      <c r="D12" s="1">
        <v>372</v>
      </c>
    </row>
    <row r="13" spans="1:6" x14ac:dyDescent="0.3">
      <c r="A13">
        <v>71</v>
      </c>
      <c r="B13" s="7">
        <v>45182</v>
      </c>
      <c r="C13" t="s">
        <v>430</v>
      </c>
      <c r="D13" s="1">
        <v>500</v>
      </c>
    </row>
    <row r="14" spans="1:6" x14ac:dyDescent="0.3">
      <c r="A14">
        <v>126</v>
      </c>
      <c r="B14" s="7">
        <v>45196</v>
      </c>
      <c r="C14" t="s">
        <v>430</v>
      </c>
      <c r="D14" s="1">
        <v>500</v>
      </c>
    </row>
    <row r="15" spans="1:6" x14ac:dyDescent="0.3">
      <c r="A15">
        <v>92</v>
      </c>
      <c r="B15" s="7">
        <v>45189</v>
      </c>
      <c r="C15" t="s">
        <v>64</v>
      </c>
      <c r="D15" s="1">
        <v>109</v>
      </c>
    </row>
    <row r="16" spans="1:6" x14ac:dyDescent="0.3">
      <c r="A16">
        <v>39</v>
      </c>
      <c r="B16" s="7">
        <v>45173</v>
      </c>
      <c r="C16" t="s">
        <v>5</v>
      </c>
      <c r="D16" s="1">
        <v>18</v>
      </c>
    </row>
    <row r="17" spans="1:5" x14ac:dyDescent="0.3">
      <c r="A17">
        <v>82</v>
      </c>
      <c r="B17" s="7">
        <v>45184</v>
      </c>
      <c r="C17" t="s">
        <v>5</v>
      </c>
      <c r="D17" s="1">
        <v>26</v>
      </c>
    </row>
    <row r="18" spans="1:5" x14ac:dyDescent="0.3">
      <c r="A18">
        <v>106</v>
      </c>
      <c r="B18" s="7">
        <v>45192</v>
      </c>
      <c r="C18" t="s">
        <v>5</v>
      </c>
      <c r="D18" s="1">
        <v>19.600000000000001</v>
      </c>
    </row>
    <row r="19" spans="1:5" x14ac:dyDescent="0.3">
      <c r="A19">
        <v>124</v>
      </c>
      <c r="B19" s="7">
        <v>45196</v>
      </c>
      <c r="C19" t="s">
        <v>5</v>
      </c>
      <c r="D19" s="1">
        <v>26</v>
      </c>
    </row>
    <row r="20" spans="1:5" x14ac:dyDescent="0.3">
      <c r="A20">
        <v>32</v>
      </c>
      <c r="B20" s="7">
        <v>45171</v>
      </c>
      <c r="C20" t="s">
        <v>54</v>
      </c>
      <c r="D20" s="1">
        <v>25.65</v>
      </c>
    </row>
    <row r="21" spans="1:5" x14ac:dyDescent="0.3">
      <c r="A21">
        <v>27</v>
      </c>
      <c r="B21" s="7">
        <v>45171</v>
      </c>
      <c r="C21" t="s">
        <v>393</v>
      </c>
      <c r="D21" s="1">
        <v>5.0599999999999996</v>
      </c>
    </row>
    <row r="22" spans="1:5" x14ac:dyDescent="0.3">
      <c r="A22">
        <v>99</v>
      </c>
      <c r="B22" s="7">
        <v>45191</v>
      </c>
      <c r="C22" t="s">
        <v>393</v>
      </c>
      <c r="D22" s="1">
        <v>11.69</v>
      </c>
    </row>
    <row r="23" spans="1:5" x14ac:dyDescent="0.3">
      <c r="A23">
        <v>42</v>
      </c>
      <c r="B23" s="7">
        <v>45174</v>
      </c>
      <c r="C23" t="s">
        <v>7</v>
      </c>
      <c r="D23" s="1">
        <v>260.08999999999997</v>
      </c>
    </row>
    <row r="24" spans="1:5" x14ac:dyDescent="0.3">
      <c r="A24">
        <v>44</v>
      </c>
      <c r="B24" s="7">
        <v>45174</v>
      </c>
      <c r="C24" t="s">
        <v>7</v>
      </c>
      <c r="D24" s="1">
        <v>358.8</v>
      </c>
    </row>
    <row r="25" spans="1:5" x14ac:dyDescent="0.3">
      <c r="A25">
        <v>67</v>
      </c>
      <c r="B25" s="7">
        <v>45181</v>
      </c>
      <c r="C25" t="s">
        <v>7</v>
      </c>
      <c r="D25" s="1">
        <v>17.809999999999999</v>
      </c>
    </row>
    <row r="26" spans="1:5" x14ac:dyDescent="0.3">
      <c r="A26">
        <v>52</v>
      </c>
      <c r="B26" s="7">
        <v>45177</v>
      </c>
      <c r="C26" t="s">
        <v>13</v>
      </c>
      <c r="D26" s="1">
        <v>111</v>
      </c>
    </row>
    <row r="27" spans="1:5" x14ac:dyDescent="0.3">
      <c r="A27">
        <v>55</v>
      </c>
      <c r="B27" s="7">
        <v>45178</v>
      </c>
      <c r="C27" t="s">
        <v>13</v>
      </c>
      <c r="D27" s="1">
        <v>84</v>
      </c>
    </row>
    <row r="28" spans="1:5" x14ac:dyDescent="0.3">
      <c r="A28">
        <v>2</v>
      </c>
      <c r="B28" s="7">
        <v>45166</v>
      </c>
      <c r="C28" t="s">
        <v>39</v>
      </c>
      <c r="D28" s="1">
        <v>140</v>
      </c>
    </row>
    <row r="29" spans="1:5" x14ac:dyDescent="0.3">
      <c r="A29">
        <v>94</v>
      </c>
      <c r="B29" s="7">
        <v>45191</v>
      </c>
      <c r="C29" t="s">
        <v>433</v>
      </c>
      <c r="E29" s="1">
        <v>8556.66</v>
      </c>
    </row>
    <row r="30" spans="1:5" x14ac:dyDescent="0.3">
      <c r="A30">
        <v>128</v>
      </c>
      <c r="B30" s="7">
        <v>45196</v>
      </c>
      <c r="C30" t="s">
        <v>441</v>
      </c>
      <c r="D30" s="1">
        <v>5.54</v>
      </c>
    </row>
    <row r="31" spans="1:5" x14ac:dyDescent="0.3">
      <c r="A31">
        <v>12</v>
      </c>
      <c r="B31" s="7">
        <v>45168</v>
      </c>
      <c r="C31" t="s">
        <v>3</v>
      </c>
      <c r="D31" s="1">
        <v>32.200000000000003</v>
      </c>
    </row>
    <row r="32" spans="1:5" x14ac:dyDescent="0.3">
      <c r="A32">
        <v>22</v>
      </c>
      <c r="B32" s="7">
        <v>45170</v>
      </c>
      <c r="C32" t="s">
        <v>3</v>
      </c>
      <c r="D32" s="1">
        <v>18.25</v>
      </c>
    </row>
    <row r="33" spans="1:5" x14ac:dyDescent="0.3">
      <c r="A33">
        <v>37</v>
      </c>
      <c r="B33" s="7">
        <v>45173</v>
      </c>
      <c r="C33" t="s">
        <v>3</v>
      </c>
      <c r="D33" s="1">
        <v>136.4</v>
      </c>
    </row>
    <row r="34" spans="1:5" x14ac:dyDescent="0.3">
      <c r="A34">
        <v>60</v>
      </c>
      <c r="B34" s="7">
        <v>45179</v>
      </c>
      <c r="C34" t="s">
        <v>3</v>
      </c>
      <c r="D34" s="1">
        <v>175.7</v>
      </c>
    </row>
    <row r="35" spans="1:5" x14ac:dyDescent="0.3">
      <c r="A35">
        <v>70</v>
      </c>
      <c r="B35" s="7">
        <v>45182</v>
      </c>
      <c r="C35" t="s">
        <v>3</v>
      </c>
      <c r="D35" s="1">
        <v>46.58</v>
      </c>
    </row>
    <row r="36" spans="1:5" x14ac:dyDescent="0.3">
      <c r="A36">
        <v>81</v>
      </c>
      <c r="B36" s="7">
        <v>45184</v>
      </c>
      <c r="C36" t="s">
        <v>3</v>
      </c>
      <c r="D36" s="1">
        <v>101.6</v>
      </c>
    </row>
    <row r="37" spans="1:5" x14ac:dyDescent="0.3">
      <c r="A37">
        <v>105</v>
      </c>
      <c r="B37" s="7">
        <v>45192</v>
      </c>
      <c r="C37" t="s">
        <v>3</v>
      </c>
      <c r="D37" s="1">
        <v>285.35000000000002</v>
      </c>
    </row>
    <row r="38" spans="1:5" x14ac:dyDescent="0.3">
      <c r="A38">
        <v>127</v>
      </c>
      <c r="B38" s="7">
        <v>45196</v>
      </c>
      <c r="C38" t="s">
        <v>3</v>
      </c>
      <c r="D38" s="1">
        <v>100.52</v>
      </c>
    </row>
    <row r="39" spans="1:5" x14ac:dyDescent="0.3">
      <c r="A39">
        <v>29</v>
      </c>
      <c r="B39" s="7">
        <v>45171</v>
      </c>
      <c r="C39" t="s">
        <v>14</v>
      </c>
      <c r="D39" s="1">
        <v>2.8</v>
      </c>
    </row>
    <row r="40" spans="1:5" x14ac:dyDescent="0.3">
      <c r="A40">
        <v>31</v>
      </c>
      <c r="B40" s="7">
        <v>45171</v>
      </c>
      <c r="C40" t="s">
        <v>14</v>
      </c>
      <c r="D40" s="1">
        <v>8</v>
      </c>
    </row>
    <row r="41" spans="1:5" x14ac:dyDescent="0.3">
      <c r="A41">
        <v>48</v>
      </c>
      <c r="B41" s="7">
        <v>45176</v>
      </c>
      <c r="C41" t="s">
        <v>14</v>
      </c>
      <c r="D41" s="1">
        <v>31.72</v>
      </c>
    </row>
    <row r="42" spans="1:5" x14ac:dyDescent="0.3">
      <c r="A42">
        <v>97</v>
      </c>
      <c r="B42" s="7">
        <v>45191</v>
      </c>
      <c r="C42" t="s">
        <v>14</v>
      </c>
      <c r="D42" s="1">
        <v>43.92</v>
      </c>
    </row>
    <row r="43" spans="1:5" x14ac:dyDescent="0.3">
      <c r="A43">
        <v>13</v>
      </c>
      <c r="B43" s="7">
        <v>45168</v>
      </c>
      <c r="C43" t="s">
        <v>94</v>
      </c>
      <c r="D43" s="1">
        <v>3.8</v>
      </c>
    </row>
    <row r="44" spans="1:5" x14ac:dyDescent="0.3">
      <c r="A44">
        <v>21</v>
      </c>
      <c r="B44" s="7">
        <v>45168</v>
      </c>
      <c r="C44" t="s">
        <v>419</v>
      </c>
      <c r="D44" s="1">
        <v>52.59</v>
      </c>
    </row>
    <row r="45" spans="1:5" x14ac:dyDescent="0.3">
      <c r="A45">
        <v>17</v>
      </c>
      <c r="B45" s="7">
        <v>45168</v>
      </c>
      <c r="C45" t="s">
        <v>135</v>
      </c>
      <c r="D45" s="1">
        <v>154.94</v>
      </c>
    </row>
    <row r="46" spans="1:5" x14ac:dyDescent="0.3">
      <c r="A46">
        <v>43</v>
      </c>
      <c r="B46" s="7">
        <v>45174</v>
      </c>
      <c r="C46" t="s">
        <v>205</v>
      </c>
      <c r="E46" s="1">
        <v>12.09</v>
      </c>
    </row>
    <row r="47" spans="1:5" x14ac:dyDescent="0.3">
      <c r="A47">
        <v>16</v>
      </c>
      <c r="B47" s="7">
        <v>45168</v>
      </c>
      <c r="C47" t="s">
        <v>330</v>
      </c>
      <c r="E47" s="1">
        <v>63.98</v>
      </c>
    </row>
    <row r="48" spans="1:5" x14ac:dyDescent="0.3">
      <c r="A48">
        <v>96</v>
      </c>
      <c r="B48" s="7">
        <v>45191</v>
      </c>
      <c r="C48" t="s">
        <v>331</v>
      </c>
      <c r="E48" s="1">
        <v>48</v>
      </c>
    </row>
    <row r="49" spans="1:5" x14ac:dyDescent="0.3">
      <c r="A49">
        <v>136</v>
      </c>
      <c r="B49" s="7">
        <v>45197</v>
      </c>
      <c r="C49" t="s">
        <v>75</v>
      </c>
      <c r="D49" s="1">
        <v>18.079999999999998</v>
      </c>
    </row>
    <row r="50" spans="1:5" x14ac:dyDescent="0.3">
      <c r="A50">
        <v>11</v>
      </c>
      <c r="B50" s="7">
        <v>45168</v>
      </c>
      <c r="C50" t="s">
        <v>9</v>
      </c>
      <c r="D50" s="1">
        <v>5.62</v>
      </c>
    </row>
    <row r="51" spans="1:5" x14ac:dyDescent="0.3">
      <c r="A51">
        <v>62</v>
      </c>
      <c r="B51" s="7">
        <v>45180</v>
      </c>
      <c r="C51" t="s">
        <v>9</v>
      </c>
      <c r="D51" s="1">
        <v>5.13</v>
      </c>
    </row>
    <row r="52" spans="1:5" x14ac:dyDescent="0.3">
      <c r="A52">
        <v>80</v>
      </c>
      <c r="B52" s="7">
        <v>45184</v>
      </c>
      <c r="C52" t="s">
        <v>9</v>
      </c>
      <c r="D52" s="1">
        <v>8.81</v>
      </c>
    </row>
    <row r="53" spans="1:5" x14ac:dyDescent="0.3">
      <c r="A53">
        <v>103</v>
      </c>
      <c r="B53" s="7">
        <v>45191</v>
      </c>
      <c r="C53" t="s">
        <v>229</v>
      </c>
      <c r="D53" s="1">
        <v>49.6</v>
      </c>
    </row>
    <row r="54" spans="1:5" x14ac:dyDescent="0.3">
      <c r="A54">
        <v>35</v>
      </c>
      <c r="B54" s="7">
        <v>45171</v>
      </c>
      <c r="C54" t="s">
        <v>422</v>
      </c>
      <c r="D54" s="1">
        <v>7</v>
      </c>
    </row>
    <row r="55" spans="1:5" s="15" customFormat="1" x14ac:dyDescent="0.3">
      <c r="A55" s="15">
        <v>5</v>
      </c>
      <c r="B55" s="16">
        <v>45166</v>
      </c>
      <c r="C55" s="15" t="s">
        <v>417</v>
      </c>
      <c r="D55" s="17">
        <v>419.7</v>
      </c>
      <c r="E55" s="17"/>
    </row>
    <row r="56" spans="1:5" x14ac:dyDescent="0.3">
      <c r="A56">
        <v>76</v>
      </c>
      <c r="B56" s="7">
        <v>45183</v>
      </c>
      <c r="C56" t="s">
        <v>431</v>
      </c>
      <c r="D56" s="1">
        <v>24.14</v>
      </c>
    </row>
    <row r="57" spans="1:5" x14ac:dyDescent="0.3">
      <c r="A57">
        <v>40</v>
      </c>
      <c r="B57" s="7">
        <v>45173</v>
      </c>
      <c r="C57" t="s">
        <v>310</v>
      </c>
      <c r="D57" s="1">
        <v>5.32</v>
      </c>
    </row>
    <row r="58" spans="1:5" x14ac:dyDescent="0.3">
      <c r="A58">
        <v>15</v>
      </c>
      <c r="B58" s="7">
        <v>45168</v>
      </c>
      <c r="C58" t="s">
        <v>4</v>
      </c>
      <c r="D58" s="1">
        <v>26.7</v>
      </c>
    </row>
    <row r="59" spans="1:5" x14ac:dyDescent="0.3">
      <c r="A59">
        <v>46</v>
      </c>
      <c r="B59" s="7">
        <v>45175</v>
      </c>
      <c r="C59" t="s">
        <v>4</v>
      </c>
      <c r="D59" s="1">
        <v>26.7</v>
      </c>
    </row>
    <row r="60" spans="1:5" x14ac:dyDescent="0.3">
      <c r="A60">
        <v>72</v>
      </c>
      <c r="B60" s="7">
        <v>45182</v>
      </c>
      <c r="C60" t="s">
        <v>4</v>
      </c>
      <c r="D60" s="1">
        <v>26.7</v>
      </c>
    </row>
    <row r="61" spans="1:5" x14ac:dyDescent="0.3">
      <c r="A61">
        <v>93</v>
      </c>
      <c r="B61" s="7">
        <v>45189</v>
      </c>
      <c r="C61" t="s">
        <v>4</v>
      </c>
      <c r="D61" s="1">
        <v>26.7</v>
      </c>
    </row>
    <row r="62" spans="1:5" x14ac:dyDescent="0.3">
      <c r="A62">
        <v>6</v>
      </c>
      <c r="B62" s="7">
        <v>45167</v>
      </c>
      <c r="C62" t="s">
        <v>215</v>
      </c>
      <c r="D62" s="1">
        <v>21.95</v>
      </c>
    </row>
    <row r="63" spans="1:5" x14ac:dyDescent="0.3">
      <c r="A63">
        <v>53</v>
      </c>
      <c r="B63" s="7">
        <v>45177</v>
      </c>
      <c r="C63" t="s">
        <v>19</v>
      </c>
      <c r="D63" s="1">
        <v>10.5</v>
      </c>
    </row>
    <row r="64" spans="1:5" x14ac:dyDescent="0.3">
      <c r="A64">
        <v>88</v>
      </c>
      <c r="B64" s="7">
        <v>45187</v>
      </c>
      <c r="C64" t="s">
        <v>45</v>
      </c>
      <c r="D64" s="1">
        <v>90</v>
      </c>
    </row>
    <row r="65" spans="1:4" x14ac:dyDescent="0.3">
      <c r="A65">
        <v>95</v>
      </c>
      <c r="B65" s="7">
        <v>45191</v>
      </c>
      <c r="C65" t="s">
        <v>45</v>
      </c>
      <c r="D65" s="1">
        <v>48</v>
      </c>
    </row>
    <row r="66" spans="1:4" x14ac:dyDescent="0.3">
      <c r="A66">
        <v>104</v>
      </c>
      <c r="B66" s="7">
        <v>45192</v>
      </c>
      <c r="C66" t="s">
        <v>45</v>
      </c>
      <c r="D66" s="1">
        <v>97.3</v>
      </c>
    </row>
    <row r="67" spans="1:4" x14ac:dyDescent="0.3">
      <c r="A67">
        <v>28</v>
      </c>
      <c r="B67" s="7">
        <v>45171</v>
      </c>
      <c r="C67" t="s">
        <v>53</v>
      </c>
      <c r="D67" s="1">
        <v>83.65</v>
      </c>
    </row>
    <row r="68" spans="1:4" x14ac:dyDescent="0.3">
      <c r="A68">
        <v>69</v>
      </c>
      <c r="B68" s="7">
        <v>45182</v>
      </c>
      <c r="C68" t="s">
        <v>53</v>
      </c>
      <c r="D68" s="1">
        <v>62</v>
      </c>
    </row>
    <row r="69" spans="1:4" x14ac:dyDescent="0.3">
      <c r="A69">
        <v>100</v>
      </c>
      <c r="B69" s="7">
        <v>45191</v>
      </c>
      <c r="C69" t="s">
        <v>53</v>
      </c>
      <c r="D69" s="1">
        <v>23.5</v>
      </c>
    </row>
    <row r="70" spans="1:4" x14ac:dyDescent="0.3">
      <c r="A70">
        <v>38</v>
      </c>
      <c r="B70" s="7">
        <v>45173</v>
      </c>
      <c r="C70" t="s">
        <v>30</v>
      </c>
      <c r="D70" s="1">
        <v>24</v>
      </c>
    </row>
    <row r="71" spans="1:4" x14ac:dyDescent="0.3">
      <c r="A71">
        <v>51</v>
      </c>
      <c r="B71" s="7">
        <v>45177</v>
      </c>
      <c r="C71" t="s">
        <v>423</v>
      </c>
      <c r="D71" s="1">
        <v>70.599999999999994</v>
      </c>
    </row>
    <row r="72" spans="1:4" x14ac:dyDescent="0.3">
      <c r="A72">
        <v>78</v>
      </c>
      <c r="B72" s="7">
        <v>45183</v>
      </c>
      <c r="C72" t="s">
        <v>46</v>
      </c>
      <c r="D72" s="1">
        <v>11.61</v>
      </c>
    </row>
    <row r="73" spans="1:4" x14ac:dyDescent="0.3">
      <c r="A73">
        <v>58</v>
      </c>
      <c r="B73" s="7">
        <v>45179</v>
      </c>
      <c r="C73" t="s">
        <v>162</v>
      </c>
      <c r="D73" s="1">
        <v>79.430000000000007</v>
      </c>
    </row>
    <row r="74" spans="1:4" x14ac:dyDescent="0.3">
      <c r="A74">
        <v>86</v>
      </c>
      <c r="B74" s="7">
        <v>45186</v>
      </c>
      <c r="C74" t="s">
        <v>162</v>
      </c>
      <c r="D74" s="1">
        <v>90.92</v>
      </c>
    </row>
    <row r="75" spans="1:4" x14ac:dyDescent="0.3">
      <c r="A75">
        <v>108</v>
      </c>
      <c r="B75" s="7">
        <v>45193</v>
      </c>
      <c r="C75" t="s">
        <v>162</v>
      </c>
      <c r="D75" s="1">
        <v>102.41</v>
      </c>
    </row>
    <row r="76" spans="1:4" x14ac:dyDescent="0.3">
      <c r="A76">
        <v>89</v>
      </c>
      <c r="B76" s="7">
        <v>45187</v>
      </c>
      <c r="C76" t="s">
        <v>258</v>
      </c>
      <c r="D76" s="1">
        <v>14.1</v>
      </c>
    </row>
    <row r="77" spans="1:4" x14ac:dyDescent="0.3">
      <c r="A77">
        <v>57</v>
      </c>
      <c r="B77" s="7">
        <v>45178</v>
      </c>
      <c r="C77" t="s">
        <v>426</v>
      </c>
      <c r="D77" s="1">
        <v>31.6</v>
      </c>
    </row>
    <row r="78" spans="1:4" x14ac:dyDescent="0.3">
      <c r="A78">
        <v>120</v>
      </c>
      <c r="B78" s="7">
        <v>45195</v>
      </c>
      <c r="C78" t="s">
        <v>440</v>
      </c>
      <c r="D78" s="1">
        <v>25.35</v>
      </c>
    </row>
    <row r="79" spans="1:4" x14ac:dyDescent="0.3">
      <c r="A79">
        <v>112</v>
      </c>
      <c r="B79" s="7">
        <v>45195</v>
      </c>
      <c r="C79" t="s">
        <v>434</v>
      </c>
      <c r="D79" s="1">
        <v>105</v>
      </c>
    </row>
    <row r="80" spans="1:4" x14ac:dyDescent="0.3">
      <c r="A80">
        <v>98</v>
      </c>
      <c r="B80" s="7">
        <v>45191</v>
      </c>
      <c r="C80" t="s">
        <v>109</v>
      </c>
      <c r="D80" s="1">
        <v>24.99</v>
      </c>
    </row>
    <row r="81" spans="1:4" x14ac:dyDescent="0.3">
      <c r="A81">
        <v>87</v>
      </c>
      <c r="B81" s="7">
        <v>45187</v>
      </c>
      <c r="C81" t="s">
        <v>105</v>
      </c>
      <c r="D81" s="1">
        <v>146.96</v>
      </c>
    </row>
    <row r="82" spans="1:4" x14ac:dyDescent="0.3">
      <c r="A82">
        <v>7</v>
      </c>
      <c r="B82" s="7">
        <v>45167</v>
      </c>
      <c r="C82" t="s">
        <v>391</v>
      </c>
      <c r="D82" s="1">
        <v>136.30000000000001</v>
      </c>
    </row>
    <row r="83" spans="1:4" x14ac:dyDescent="0.3">
      <c r="A83">
        <v>75</v>
      </c>
      <c r="B83" s="7">
        <v>45183</v>
      </c>
      <c r="C83" t="s">
        <v>391</v>
      </c>
      <c r="D83" s="1">
        <v>136.30000000000001</v>
      </c>
    </row>
    <row r="84" spans="1:4" x14ac:dyDescent="0.3">
      <c r="A84">
        <v>121</v>
      </c>
      <c r="B84" s="7">
        <v>45196</v>
      </c>
      <c r="C84" t="s">
        <v>391</v>
      </c>
      <c r="D84" s="1">
        <v>136.30000000000001</v>
      </c>
    </row>
    <row r="85" spans="1:4" x14ac:dyDescent="0.3">
      <c r="A85">
        <v>33</v>
      </c>
      <c r="B85" s="7">
        <v>45171</v>
      </c>
      <c r="C85" t="s">
        <v>421</v>
      </c>
      <c r="D85" s="1">
        <v>120.03</v>
      </c>
    </row>
    <row r="86" spans="1:4" x14ac:dyDescent="0.3">
      <c r="A86">
        <v>102</v>
      </c>
      <c r="B86" s="7">
        <v>45191</v>
      </c>
      <c r="C86" t="s">
        <v>421</v>
      </c>
      <c r="D86" s="1">
        <v>70.989999999999995</v>
      </c>
    </row>
    <row r="87" spans="1:4" x14ac:dyDescent="0.3">
      <c r="A87">
        <v>74</v>
      </c>
      <c r="B87" s="7">
        <v>45182</v>
      </c>
      <c r="C87" t="s">
        <v>28</v>
      </c>
      <c r="D87" s="1">
        <v>24.29</v>
      </c>
    </row>
    <row r="88" spans="1:4" x14ac:dyDescent="0.3">
      <c r="A88">
        <v>24</v>
      </c>
      <c r="B88" s="7">
        <v>45170</v>
      </c>
      <c r="C88" t="s">
        <v>420</v>
      </c>
      <c r="D88" s="1">
        <v>64.400000000000006</v>
      </c>
    </row>
    <row r="89" spans="1:4" x14ac:dyDescent="0.3">
      <c r="A89">
        <v>36</v>
      </c>
      <c r="B89" s="7">
        <v>45171</v>
      </c>
      <c r="C89" t="s">
        <v>420</v>
      </c>
      <c r="D89" s="1">
        <v>106.4</v>
      </c>
    </row>
    <row r="90" spans="1:4" x14ac:dyDescent="0.3">
      <c r="A90">
        <v>10</v>
      </c>
      <c r="B90" s="7">
        <v>45167</v>
      </c>
      <c r="C90" t="s">
        <v>1</v>
      </c>
      <c r="D90" s="1">
        <v>12.5</v>
      </c>
    </row>
    <row r="91" spans="1:4" x14ac:dyDescent="0.3">
      <c r="A91">
        <v>19</v>
      </c>
      <c r="B91" s="7">
        <v>45168</v>
      </c>
      <c r="C91" t="s">
        <v>1</v>
      </c>
      <c r="D91" s="1">
        <v>15.8</v>
      </c>
    </row>
    <row r="92" spans="1:4" x14ac:dyDescent="0.3">
      <c r="A92">
        <v>68</v>
      </c>
      <c r="B92" s="7">
        <v>45181</v>
      </c>
      <c r="C92" t="s">
        <v>1</v>
      </c>
      <c r="D92" s="1">
        <v>16.899999999999999</v>
      </c>
    </row>
    <row r="93" spans="1:4" x14ac:dyDescent="0.3">
      <c r="A93">
        <v>50</v>
      </c>
      <c r="B93" s="7">
        <v>45176</v>
      </c>
      <c r="C93" t="s">
        <v>58</v>
      </c>
      <c r="D93" s="1">
        <v>17</v>
      </c>
    </row>
    <row r="94" spans="1:4" x14ac:dyDescent="0.3">
      <c r="A94">
        <v>65</v>
      </c>
      <c r="B94" s="7">
        <v>45180</v>
      </c>
      <c r="C94" t="s">
        <v>35</v>
      </c>
      <c r="D94" s="1">
        <v>12.49</v>
      </c>
    </row>
    <row r="95" spans="1:4" x14ac:dyDescent="0.3">
      <c r="A95">
        <v>61</v>
      </c>
      <c r="B95" s="7">
        <v>45179</v>
      </c>
      <c r="C95" t="s">
        <v>428</v>
      </c>
      <c r="D95" s="1">
        <v>517.05999999999995</v>
      </c>
    </row>
    <row r="96" spans="1:4" x14ac:dyDescent="0.3">
      <c r="A96">
        <v>4</v>
      </c>
      <c r="B96" s="7">
        <v>45166</v>
      </c>
      <c r="C96" t="s">
        <v>416</v>
      </c>
      <c r="D96" s="1">
        <v>401.76</v>
      </c>
    </row>
    <row r="97" spans="1:4" x14ac:dyDescent="0.3">
      <c r="A97">
        <v>56</v>
      </c>
      <c r="B97" s="7">
        <v>45178</v>
      </c>
      <c r="C97" t="s">
        <v>425</v>
      </c>
      <c r="D97" s="1">
        <v>202.95</v>
      </c>
    </row>
    <row r="98" spans="1:4" x14ac:dyDescent="0.3">
      <c r="A98">
        <v>84</v>
      </c>
      <c r="B98" s="7">
        <v>45184</v>
      </c>
      <c r="C98" t="s">
        <v>402</v>
      </c>
      <c r="D98" s="1">
        <v>1</v>
      </c>
    </row>
    <row r="99" spans="1:4" x14ac:dyDescent="0.3">
      <c r="A99">
        <v>85</v>
      </c>
      <c r="B99" s="7">
        <v>45184</v>
      </c>
      <c r="C99" t="s">
        <v>402</v>
      </c>
      <c r="D99" s="1">
        <v>14.9</v>
      </c>
    </row>
    <row r="100" spans="1:4" x14ac:dyDescent="0.3">
      <c r="A100">
        <v>73</v>
      </c>
      <c r="B100" s="7">
        <v>45182</v>
      </c>
      <c r="C100" t="s">
        <v>211</v>
      </c>
      <c r="D100" s="1">
        <v>60</v>
      </c>
    </row>
    <row r="101" spans="1:4" x14ac:dyDescent="0.3">
      <c r="A101">
        <v>66</v>
      </c>
      <c r="B101" s="7">
        <v>45180</v>
      </c>
      <c r="C101" t="s">
        <v>396</v>
      </c>
      <c r="D101" s="1">
        <v>22</v>
      </c>
    </row>
    <row r="102" spans="1:4" x14ac:dyDescent="0.3">
      <c r="A102">
        <v>107</v>
      </c>
      <c r="B102" s="7">
        <v>45192</v>
      </c>
      <c r="C102" t="s">
        <v>396</v>
      </c>
      <c r="D102" s="1">
        <v>90.98</v>
      </c>
    </row>
    <row r="103" spans="1:4" x14ac:dyDescent="0.3">
      <c r="A103">
        <v>20</v>
      </c>
      <c r="B103" s="7">
        <v>45168</v>
      </c>
      <c r="C103" t="s">
        <v>174</v>
      </c>
      <c r="D103" s="1">
        <v>10</v>
      </c>
    </row>
    <row r="104" spans="1:4" x14ac:dyDescent="0.3">
      <c r="A104">
        <v>14</v>
      </c>
      <c r="B104" s="7">
        <v>45168</v>
      </c>
      <c r="C104" t="s">
        <v>418</v>
      </c>
      <c r="D104" s="1">
        <v>6.5</v>
      </c>
    </row>
    <row r="105" spans="1:4" x14ac:dyDescent="0.3">
      <c r="A105">
        <v>64</v>
      </c>
      <c r="B105" s="7">
        <v>45180</v>
      </c>
      <c r="C105" t="s">
        <v>66</v>
      </c>
      <c r="D105" s="1">
        <v>5.5</v>
      </c>
    </row>
    <row r="106" spans="1:4" x14ac:dyDescent="0.3">
      <c r="A106">
        <v>131</v>
      </c>
      <c r="B106" s="7">
        <v>45197</v>
      </c>
      <c r="C106" t="s">
        <v>296</v>
      </c>
      <c r="D106" s="1">
        <v>5.5</v>
      </c>
    </row>
    <row r="107" spans="1:4" x14ac:dyDescent="0.3">
      <c r="A107">
        <v>132</v>
      </c>
      <c r="B107" s="7">
        <v>45197</v>
      </c>
      <c r="C107" t="s">
        <v>296</v>
      </c>
      <c r="D107" s="1">
        <v>11</v>
      </c>
    </row>
    <row r="108" spans="1:4" x14ac:dyDescent="0.3">
      <c r="A108">
        <v>133</v>
      </c>
      <c r="B108" s="7">
        <v>45197</v>
      </c>
      <c r="C108" t="s">
        <v>296</v>
      </c>
      <c r="D108" s="1">
        <v>37.5</v>
      </c>
    </row>
    <row r="109" spans="1:4" x14ac:dyDescent="0.3">
      <c r="A109">
        <v>134</v>
      </c>
      <c r="B109" s="7">
        <v>45197</v>
      </c>
      <c r="C109" t="s">
        <v>296</v>
      </c>
      <c r="D109" s="1">
        <v>5</v>
      </c>
    </row>
    <row r="110" spans="1:4" x14ac:dyDescent="0.3">
      <c r="A110">
        <v>135</v>
      </c>
      <c r="B110" s="7">
        <v>45197</v>
      </c>
      <c r="C110" t="s">
        <v>296</v>
      </c>
      <c r="D110" s="1">
        <v>5</v>
      </c>
    </row>
    <row r="111" spans="1:4" x14ac:dyDescent="0.3">
      <c r="A111">
        <v>114</v>
      </c>
      <c r="B111" s="7">
        <v>45195</v>
      </c>
      <c r="C111" t="s">
        <v>436</v>
      </c>
      <c r="D111" s="1">
        <v>11</v>
      </c>
    </row>
    <row r="112" spans="1:4" x14ac:dyDescent="0.3">
      <c r="A112">
        <v>8</v>
      </c>
      <c r="B112" s="7">
        <v>45167</v>
      </c>
      <c r="C112" t="s">
        <v>398</v>
      </c>
      <c r="D112" s="1">
        <v>14.14</v>
      </c>
    </row>
    <row r="113" spans="1:4" x14ac:dyDescent="0.3">
      <c r="A113">
        <v>25</v>
      </c>
      <c r="B113" s="7">
        <v>45170</v>
      </c>
      <c r="C113" t="s">
        <v>398</v>
      </c>
      <c r="D113" s="1">
        <v>11.51</v>
      </c>
    </row>
    <row r="114" spans="1:4" x14ac:dyDescent="0.3">
      <c r="A114">
        <v>26</v>
      </c>
      <c r="B114" s="7">
        <v>45170</v>
      </c>
      <c r="C114" t="s">
        <v>398</v>
      </c>
      <c r="D114" s="1">
        <v>18.68</v>
      </c>
    </row>
    <row r="115" spans="1:4" x14ac:dyDescent="0.3">
      <c r="A115">
        <v>47</v>
      </c>
      <c r="B115" s="7">
        <v>45175</v>
      </c>
      <c r="C115" t="s">
        <v>398</v>
      </c>
      <c r="D115" s="1">
        <v>6.06</v>
      </c>
    </row>
    <row r="116" spans="1:4" x14ac:dyDescent="0.3">
      <c r="A116">
        <v>77</v>
      </c>
      <c r="B116" s="7">
        <v>45183</v>
      </c>
      <c r="C116" t="s">
        <v>124</v>
      </c>
      <c r="D116" s="1">
        <v>10.6</v>
      </c>
    </row>
    <row r="117" spans="1:4" x14ac:dyDescent="0.3">
      <c r="A117">
        <v>110</v>
      </c>
      <c r="B117" s="7">
        <v>45193</v>
      </c>
      <c r="C117" t="s">
        <v>124</v>
      </c>
      <c r="D117" s="1">
        <v>27.67</v>
      </c>
    </row>
    <row r="118" spans="1:4" x14ac:dyDescent="0.3">
      <c r="A118">
        <v>122</v>
      </c>
      <c r="B118" s="7">
        <v>45196</v>
      </c>
      <c r="C118" t="s">
        <v>124</v>
      </c>
      <c r="D118" s="1">
        <v>6.06</v>
      </c>
    </row>
    <row r="119" spans="1:4" x14ac:dyDescent="0.3">
      <c r="A119">
        <v>123</v>
      </c>
      <c r="B119" s="7">
        <v>45196</v>
      </c>
      <c r="C119" t="s">
        <v>124</v>
      </c>
      <c r="D119" s="1">
        <v>16.16</v>
      </c>
    </row>
    <row r="120" spans="1:4" x14ac:dyDescent="0.3">
      <c r="A120">
        <v>113</v>
      </c>
      <c r="B120" s="7">
        <v>45195</v>
      </c>
      <c r="C120" t="s">
        <v>435</v>
      </c>
      <c r="D120" s="1">
        <v>28</v>
      </c>
    </row>
    <row r="121" spans="1:4" x14ac:dyDescent="0.3">
      <c r="A121">
        <v>116</v>
      </c>
      <c r="B121" s="7">
        <v>45195</v>
      </c>
      <c r="C121" t="s">
        <v>437</v>
      </c>
      <c r="D121" s="1">
        <v>30</v>
      </c>
    </row>
    <row r="122" spans="1:4" x14ac:dyDescent="0.3">
      <c r="A122">
        <v>30</v>
      </c>
      <c r="B122" s="7">
        <v>45171</v>
      </c>
      <c r="C122" t="s">
        <v>69</v>
      </c>
      <c r="D122" s="1">
        <v>71.2</v>
      </c>
    </row>
    <row r="123" spans="1:4" x14ac:dyDescent="0.3">
      <c r="A123">
        <v>101</v>
      </c>
      <c r="B123" s="7">
        <v>45191</v>
      </c>
      <c r="C123" t="s">
        <v>69</v>
      </c>
      <c r="D123" s="1">
        <v>42</v>
      </c>
    </row>
    <row r="124" spans="1:4" x14ac:dyDescent="0.3">
      <c r="A124">
        <v>109</v>
      </c>
      <c r="B124" s="7">
        <v>45193</v>
      </c>
      <c r="C124" t="s">
        <v>69</v>
      </c>
      <c r="D124" s="1">
        <v>84</v>
      </c>
    </row>
    <row r="125" spans="1:4" x14ac:dyDescent="0.3">
      <c r="A125">
        <v>45</v>
      </c>
      <c r="B125" s="7">
        <v>45175</v>
      </c>
      <c r="C125" t="s">
        <v>29</v>
      </c>
      <c r="D125" s="1">
        <v>121</v>
      </c>
    </row>
    <row r="126" spans="1:4" x14ac:dyDescent="0.3">
      <c r="A126">
        <v>59</v>
      </c>
      <c r="B126" s="7">
        <v>45179</v>
      </c>
      <c r="C126" t="s">
        <v>427</v>
      </c>
      <c r="D126" s="1">
        <v>35</v>
      </c>
    </row>
    <row r="127" spans="1:4" x14ac:dyDescent="0.3">
      <c r="A127">
        <v>117</v>
      </c>
      <c r="B127" s="7">
        <v>45195</v>
      </c>
      <c r="C127" t="s">
        <v>438</v>
      </c>
      <c r="D127" s="1">
        <v>13.18</v>
      </c>
    </row>
    <row r="128" spans="1:4" x14ac:dyDescent="0.3">
      <c r="A128">
        <v>118</v>
      </c>
      <c r="B128" s="7">
        <v>45195</v>
      </c>
      <c r="C128" t="s">
        <v>438</v>
      </c>
      <c r="D128" s="1">
        <v>104.44</v>
      </c>
    </row>
    <row r="129" spans="1:5" s="4" customFormat="1" x14ac:dyDescent="0.3">
      <c r="A129" s="4">
        <v>111</v>
      </c>
      <c r="B129" s="11">
        <v>45195</v>
      </c>
      <c r="C129" s="4" t="s">
        <v>50</v>
      </c>
      <c r="D129" s="5">
        <v>888.89</v>
      </c>
      <c r="E129" s="5"/>
    </row>
    <row r="130" spans="1:5" x14ac:dyDescent="0.3">
      <c r="A130">
        <v>54</v>
      </c>
      <c r="B130" s="7">
        <v>45178</v>
      </c>
      <c r="C130" t="s">
        <v>424</v>
      </c>
      <c r="D130" s="1">
        <v>120</v>
      </c>
    </row>
    <row r="131" spans="1:5" x14ac:dyDescent="0.3">
      <c r="A131">
        <v>79</v>
      </c>
      <c r="B131" s="7">
        <v>45183</v>
      </c>
      <c r="C131" t="s">
        <v>260</v>
      </c>
      <c r="D131" s="1">
        <v>42</v>
      </c>
    </row>
    <row r="132" spans="1:5" x14ac:dyDescent="0.3">
      <c r="A132">
        <v>3</v>
      </c>
      <c r="B132" s="7">
        <v>45166</v>
      </c>
      <c r="C132" t="s">
        <v>41</v>
      </c>
      <c r="D132" s="1">
        <v>30</v>
      </c>
    </row>
    <row r="133" spans="1:5" x14ac:dyDescent="0.3">
      <c r="A133">
        <v>9</v>
      </c>
      <c r="B133" s="7">
        <v>45167</v>
      </c>
      <c r="C133" t="s">
        <v>41</v>
      </c>
      <c r="D133" s="1">
        <v>27.69</v>
      </c>
    </row>
    <row r="134" spans="1:5" x14ac:dyDescent="0.3">
      <c r="A134">
        <v>49</v>
      </c>
      <c r="B134" s="7">
        <v>45176</v>
      </c>
      <c r="C134" t="s">
        <v>41</v>
      </c>
      <c r="D134" s="1">
        <v>138.85</v>
      </c>
    </row>
    <row r="135" spans="1:5" x14ac:dyDescent="0.3">
      <c r="A135">
        <v>129</v>
      </c>
      <c r="B135" s="7">
        <v>45196</v>
      </c>
      <c r="C135" t="s">
        <v>41</v>
      </c>
      <c r="D135" s="1">
        <v>34.07</v>
      </c>
    </row>
    <row r="136" spans="1:5" x14ac:dyDescent="0.3">
      <c r="A136">
        <v>34</v>
      </c>
      <c r="B136" s="7">
        <v>45171</v>
      </c>
      <c r="C136" t="s">
        <v>61</v>
      </c>
      <c r="D136" s="1">
        <v>14</v>
      </c>
    </row>
    <row r="137" spans="1:5" x14ac:dyDescent="0.3">
      <c r="A137">
        <v>130</v>
      </c>
      <c r="B137" s="7">
        <v>45197</v>
      </c>
      <c r="C137" t="s">
        <v>442</v>
      </c>
      <c r="D137" s="1">
        <v>106</v>
      </c>
    </row>
    <row r="138" spans="1:5" x14ac:dyDescent="0.3">
      <c r="B138" s="7"/>
    </row>
    <row r="139" spans="1:5" x14ac:dyDescent="0.3">
      <c r="B139" s="7"/>
    </row>
    <row r="140" spans="1:5" x14ac:dyDescent="0.3">
      <c r="B140" s="7"/>
      <c r="C140" t="s">
        <v>82</v>
      </c>
    </row>
    <row r="141" spans="1:5" x14ac:dyDescent="0.3">
      <c r="B141" s="7"/>
      <c r="C141" t="s">
        <v>79</v>
      </c>
      <c r="D141" s="1">
        <f>SUM(D26:D28,D70)</f>
        <v>359</v>
      </c>
    </row>
    <row r="142" spans="1:5" x14ac:dyDescent="0.3">
      <c r="B142" s="7"/>
      <c r="C142" t="s">
        <v>83</v>
      </c>
      <c r="D142" s="1">
        <f>SUM(D7:D8,D10:D11,D90:D92)</f>
        <v>114.16</v>
      </c>
    </row>
    <row r="143" spans="1:5" x14ac:dyDescent="0.3">
      <c r="B143" s="7"/>
      <c r="C143" t="s">
        <v>85</v>
      </c>
      <c r="D143" s="1">
        <f>SUM(D23:D25)-SUM(E46)</f>
        <v>624.6099999999999</v>
      </c>
    </row>
    <row r="144" spans="1:5" x14ac:dyDescent="0.3">
      <c r="B144" s="7"/>
      <c r="C144" t="s">
        <v>81</v>
      </c>
      <c r="D144" s="1">
        <f>SUM(D64:D69,D122:D124)-SUM(E48)</f>
        <v>553.65000000000009</v>
      </c>
    </row>
    <row r="145" spans="2:4" x14ac:dyDescent="0.3">
      <c r="B145" s="7"/>
      <c r="C145" t="s">
        <v>86</v>
      </c>
    </row>
    <row r="146" spans="2:4" x14ac:dyDescent="0.3">
      <c r="B146" s="7"/>
      <c r="C146" t="s">
        <v>80</v>
      </c>
      <c r="D146" s="1">
        <f>SUM(D58:D61,D76:D77)</f>
        <v>152.5</v>
      </c>
    </row>
    <row r="147" spans="2:4" x14ac:dyDescent="0.3">
      <c r="B147" s="7"/>
      <c r="C147" t="s">
        <v>78</v>
      </c>
      <c r="D147" s="1">
        <f>SUM(D2,D16:D19,D31:D45,D63)-SUM(E47)</f>
        <v>1246.1399999999999</v>
      </c>
    </row>
    <row r="148" spans="2:4" x14ac:dyDescent="0.3">
      <c r="B148" s="7"/>
      <c r="C148" t="s">
        <v>84</v>
      </c>
      <c r="D148" s="1">
        <f>SUM(D132:D135)</f>
        <v>230.60999999999999</v>
      </c>
    </row>
    <row r="149" spans="2:4" x14ac:dyDescent="0.3">
      <c r="B149" s="7"/>
      <c r="C149" t="s">
        <v>77</v>
      </c>
    </row>
    <row r="150" spans="2:4" x14ac:dyDescent="0.3">
      <c r="C150" t="s">
        <v>493</v>
      </c>
      <c r="D150" s="1">
        <f>SUM(D73:D75)</f>
        <v>272.76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379A4-C793-4256-9E9A-35C9479A38F4}">
  <dimension ref="A1:F191"/>
  <sheetViews>
    <sheetView topLeftCell="A170" workbookViewId="0">
      <selection activeCell="D189" sqref="D189"/>
    </sheetView>
  </sheetViews>
  <sheetFormatPr defaultRowHeight="14.4" x14ac:dyDescent="0.3"/>
  <cols>
    <col min="1" max="1" width="4" bestFit="1" customWidth="1"/>
    <col min="2" max="2" width="24.88671875" style="7" bestFit="1" customWidth="1"/>
    <col min="3" max="3" width="46.5546875" bestFit="1" customWidth="1"/>
    <col min="4" max="5" width="10.44140625" style="1" bestFit="1" customWidth="1"/>
    <col min="7" max="7" width="10.44140625" bestFit="1" customWidth="1"/>
  </cols>
  <sheetData>
    <row r="1" spans="1:6" x14ac:dyDescent="0.3">
      <c r="A1" s="8" t="s">
        <v>480</v>
      </c>
      <c r="B1" s="9" t="s">
        <v>481</v>
      </c>
      <c r="C1" s="8" t="s">
        <v>482</v>
      </c>
      <c r="D1" s="10" t="s">
        <v>483</v>
      </c>
      <c r="E1" s="10" t="s">
        <v>484</v>
      </c>
      <c r="F1" s="8" t="s">
        <v>485</v>
      </c>
    </row>
    <row r="2" spans="1:6" x14ac:dyDescent="0.3">
      <c r="A2">
        <v>1</v>
      </c>
      <c r="B2" s="7">
        <v>45197</v>
      </c>
      <c r="C2" t="s">
        <v>4</v>
      </c>
      <c r="D2" s="1">
        <v>26.7</v>
      </c>
    </row>
    <row r="3" spans="1:6" x14ac:dyDescent="0.3">
      <c r="A3">
        <v>97</v>
      </c>
      <c r="B3" s="7">
        <v>45213</v>
      </c>
      <c r="C3" t="s">
        <v>478</v>
      </c>
      <c r="E3" s="1">
        <v>10</v>
      </c>
    </row>
    <row r="4" spans="1:6" x14ac:dyDescent="0.3">
      <c r="A4">
        <v>156</v>
      </c>
      <c r="B4" s="7">
        <v>45223</v>
      </c>
      <c r="C4" t="s">
        <v>132</v>
      </c>
      <c r="D4" s="1">
        <v>105</v>
      </c>
    </row>
    <row r="5" spans="1:6" x14ac:dyDescent="0.3">
      <c r="A5">
        <v>154</v>
      </c>
      <c r="B5" s="7">
        <v>45223</v>
      </c>
      <c r="C5" t="s">
        <v>472</v>
      </c>
      <c r="D5" s="1">
        <v>52.28</v>
      </c>
    </row>
    <row r="6" spans="1:6" x14ac:dyDescent="0.3">
      <c r="A6">
        <v>155</v>
      </c>
      <c r="B6" s="7">
        <v>45223</v>
      </c>
      <c r="C6" t="s">
        <v>472</v>
      </c>
      <c r="D6" s="1">
        <v>16</v>
      </c>
    </row>
    <row r="7" spans="1:6" x14ac:dyDescent="0.3">
      <c r="A7">
        <v>109</v>
      </c>
      <c r="B7" s="7">
        <v>45216</v>
      </c>
      <c r="C7" t="s">
        <v>8</v>
      </c>
      <c r="D7" s="1">
        <v>56.2</v>
      </c>
    </row>
    <row r="8" spans="1:6" x14ac:dyDescent="0.3">
      <c r="A8">
        <v>157</v>
      </c>
      <c r="B8" s="7">
        <v>45223</v>
      </c>
      <c r="C8" t="s">
        <v>232</v>
      </c>
      <c r="D8" s="1">
        <v>13.03</v>
      </c>
    </row>
    <row r="9" spans="1:6" x14ac:dyDescent="0.3">
      <c r="A9">
        <v>66</v>
      </c>
      <c r="B9" s="7">
        <v>45210</v>
      </c>
      <c r="C9" t="s">
        <v>10</v>
      </c>
      <c r="D9" s="1">
        <v>297</v>
      </c>
    </row>
    <row r="10" spans="1:6" x14ac:dyDescent="0.3">
      <c r="A10">
        <v>153</v>
      </c>
      <c r="B10" s="7">
        <v>45223</v>
      </c>
      <c r="C10" t="s">
        <v>10</v>
      </c>
      <c r="D10" s="1">
        <v>59.95</v>
      </c>
    </row>
    <row r="11" spans="1:6" x14ac:dyDescent="0.3">
      <c r="A11">
        <v>174</v>
      </c>
      <c r="B11" s="7">
        <v>45226</v>
      </c>
      <c r="C11" t="s">
        <v>10</v>
      </c>
      <c r="D11" s="1">
        <v>12.99</v>
      </c>
    </row>
    <row r="12" spans="1:6" x14ac:dyDescent="0.3">
      <c r="A12">
        <v>27</v>
      </c>
      <c r="B12" s="7">
        <v>45203</v>
      </c>
      <c r="C12" t="s">
        <v>2</v>
      </c>
      <c r="D12" s="1">
        <v>50.39</v>
      </c>
    </row>
    <row r="13" spans="1:6" x14ac:dyDescent="0.3">
      <c r="A13">
        <v>159</v>
      </c>
      <c r="B13" s="7">
        <v>45224</v>
      </c>
      <c r="C13" t="s">
        <v>2</v>
      </c>
      <c r="D13" s="1">
        <v>89.99</v>
      </c>
    </row>
    <row r="14" spans="1:6" x14ac:dyDescent="0.3">
      <c r="A14">
        <v>165</v>
      </c>
      <c r="B14" s="7">
        <v>45224</v>
      </c>
      <c r="C14" t="s">
        <v>2</v>
      </c>
      <c r="D14" s="1">
        <v>36.99</v>
      </c>
    </row>
    <row r="15" spans="1:6" x14ac:dyDescent="0.3">
      <c r="A15">
        <v>167</v>
      </c>
      <c r="B15" s="7">
        <v>45225</v>
      </c>
      <c r="C15" t="s">
        <v>2</v>
      </c>
      <c r="D15" s="1">
        <v>529.88</v>
      </c>
    </row>
    <row r="16" spans="1:6" x14ac:dyDescent="0.3">
      <c r="A16">
        <v>173</v>
      </c>
      <c r="B16" s="7">
        <v>45225</v>
      </c>
      <c r="C16" t="s">
        <v>70</v>
      </c>
      <c r="D16" s="1">
        <v>20.99</v>
      </c>
    </row>
    <row r="17" spans="1:4" x14ac:dyDescent="0.3">
      <c r="A17">
        <v>6</v>
      </c>
      <c r="B17" s="7">
        <v>45198</v>
      </c>
      <c r="C17" t="s">
        <v>308</v>
      </c>
      <c r="D17" s="1">
        <v>13</v>
      </c>
    </row>
    <row r="18" spans="1:4" x14ac:dyDescent="0.3">
      <c r="A18">
        <v>18</v>
      </c>
      <c r="B18" s="7">
        <v>45200</v>
      </c>
      <c r="C18" t="s">
        <v>11</v>
      </c>
      <c r="D18" s="1">
        <v>9.99</v>
      </c>
    </row>
    <row r="19" spans="1:4" x14ac:dyDescent="0.3">
      <c r="A19">
        <v>129</v>
      </c>
      <c r="B19" s="7">
        <v>45218</v>
      </c>
      <c r="C19" t="s">
        <v>11</v>
      </c>
      <c r="D19" s="1">
        <v>9.99</v>
      </c>
    </row>
    <row r="20" spans="1:4" x14ac:dyDescent="0.3">
      <c r="A20">
        <v>113</v>
      </c>
      <c r="B20" s="7">
        <v>45217</v>
      </c>
      <c r="C20" t="s">
        <v>466</v>
      </c>
      <c r="D20" s="1">
        <v>5.8</v>
      </c>
    </row>
    <row r="21" spans="1:4" x14ac:dyDescent="0.3">
      <c r="A21">
        <v>131</v>
      </c>
      <c r="B21" s="7">
        <v>45219</v>
      </c>
      <c r="C21" t="s">
        <v>64</v>
      </c>
      <c r="D21" s="1">
        <v>109</v>
      </c>
    </row>
    <row r="22" spans="1:4" x14ac:dyDescent="0.3">
      <c r="A22">
        <v>23</v>
      </c>
      <c r="B22" s="7">
        <v>45201</v>
      </c>
      <c r="C22" t="s">
        <v>5</v>
      </c>
      <c r="D22" s="1">
        <v>26</v>
      </c>
    </row>
    <row r="23" spans="1:4" x14ac:dyDescent="0.3">
      <c r="A23">
        <v>84</v>
      </c>
      <c r="B23" s="7">
        <v>45212</v>
      </c>
      <c r="C23" t="s">
        <v>5</v>
      </c>
      <c r="D23" s="1">
        <v>21.9</v>
      </c>
    </row>
    <row r="24" spans="1:4" x14ac:dyDescent="0.3">
      <c r="A24">
        <v>104</v>
      </c>
      <c r="B24" s="7">
        <v>45214</v>
      </c>
      <c r="C24" t="s">
        <v>5</v>
      </c>
      <c r="D24" s="1">
        <v>8</v>
      </c>
    </row>
    <row r="25" spans="1:4" x14ac:dyDescent="0.3">
      <c r="A25">
        <v>107</v>
      </c>
      <c r="B25" s="7">
        <v>45215</v>
      </c>
      <c r="C25" t="s">
        <v>5</v>
      </c>
      <c r="D25" s="1">
        <v>8</v>
      </c>
    </row>
    <row r="26" spans="1:4" x14ac:dyDescent="0.3">
      <c r="A26">
        <v>138</v>
      </c>
      <c r="B26" s="7">
        <v>45220</v>
      </c>
      <c r="C26" t="s">
        <v>5</v>
      </c>
      <c r="D26" s="1">
        <v>21</v>
      </c>
    </row>
    <row r="27" spans="1:4" x14ac:dyDescent="0.3">
      <c r="A27">
        <v>160</v>
      </c>
      <c r="B27" s="7">
        <v>45224</v>
      </c>
      <c r="C27" t="s">
        <v>5</v>
      </c>
      <c r="D27" s="1">
        <v>17</v>
      </c>
    </row>
    <row r="28" spans="1:4" x14ac:dyDescent="0.3">
      <c r="A28">
        <v>172</v>
      </c>
      <c r="B28" s="7">
        <v>45225</v>
      </c>
      <c r="C28" t="s">
        <v>54</v>
      </c>
      <c r="D28" s="1">
        <v>35.79</v>
      </c>
    </row>
    <row r="29" spans="1:4" x14ac:dyDescent="0.3">
      <c r="A29">
        <v>161</v>
      </c>
      <c r="B29" s="7">
        <v>45224</v>
      </c>
      <c r="C29" t="s">
        <v>473</v>
      </c>
      <c r="D29" s="1">
        <v>6.4</v>
      </c>
    </row>
    <row r="30" spans="1:4" x14ac:dyDescent="0.3">
      <c r="A30">
        <v>89</v>
      </c>
      <c r="B30" s="7">
        <v>45213</v>
      </c>
      <c r="C30" t="s">
        <v>90</v>
      </c>
      <c r="D30" s="1">
        <v>9</v>
      </c>
    </row>
    <row r="31" spans="1:4" x14ac:dyDescent="0.3">
      <c r="A31">
        <v>90</v>
      </c>
      <c r="B31" s="7">
        <v>45213</v>
      </c>
      <c r="C31" t="s">
        <v>90</v>
      </c>
      <c r="D31" s="1">
        <v>10</v>
      </c>
    </row>
    <row r="32" spans="1:4" x14ac:dyDescent="0.3">
      <c r="A32">
        <v>91</v>
      </c>
      <c r="B32" s="7">
        <v>45213</v>
      </c>
      <c r="C32" t="s">
        <v>90</v>
      </c>
      <c r="D32" s="1">
        <v>79</v>
      </c>
    </row>
    <row r="33" spans="1:5" x14ac:dyDescent="0.3">
      <c r="A33">
        <v>58</v>
      </c>
      <c r="B33" s="7">
        <v>45208</v>
      </c>
      <c r="C33" t="s">
        <v>7</v>
      </c>
      <c r="D33" s="1">
        <v>369</v>
      </c>
    </row>
    <row r="34" spans="1:5" x14ac:dyDescent="0.3">
      <c r="A34">
        <v>76</v>
      </c>
      <c r="B34" s="7">
        <v>45211</v>
      </c>
      <c r="C34" t="s">
        <v>7</v>
      </c>
      <c r="D34" s="1">
        <v>28.98</v>
      </c>
    </row>
    <row r="35" spans="1:5" x14ac:dyDescent="0.3">
      <c r="A35">
        <v>110</v>
      </c>
      <c r="B35" s="7">
        <v>45216</v>
      </c>
      <c r="C35" t="s">
        <v>7</v>
      </c>
      <c r="D35" s="1">
        <v>59.4</v>
      </c>
    </row>
    <row r="36" spans="1:5" x14ac:dyDescent="0.3">
      <c r="A36">
        <v>133</v>
      </c>
      <c r="B36" s="7">
        <v>45219</v>
      </c>
      <c r="C36" t="s">
        <v>7</v>
      </c>
      <c r="D36" s="1">
        <v>17.28</v>
      </c>
    </row>
    <row r="37" spans="1:5" x14ac:dyDescent="0.3">
      <c r="A37">
        <v>2</v>
      </c>
      <c r="B37" s="7">
        <v>45197</v>
      </c>
      <c r="C37" t="s">
        <v>13</v>
      </c>
      <c r="D37" s="1">
        <v>36</v>
      </c>
    </row>
    <row r="38" spans="1:5" x14ac:dyDescent="0.3">
      <c r="A38">
        <v>43</v>
      </c>
      <c r="B38" s="7">
        <v>45205</v>
      </c>
      <c r="C38" t="s">
        <v>13</v>
      </c>
      <c r="D38" s="1">
        <v>93</v>
      </c>
    </row>
    <row r="39" spans="1:5" x14ac:dyDescent="0.3">
      <c r="A39">
        <v>52</v>
      </c>
      <c r="B39" s="7">
        <v>45207</v>
      </c>
      <c r="C39" t="s">
        <v>13</v>
      </c>
      <c r="D39" s="1">
        <v>115.5</v>
      </c>
    </row>
    <row r="40" spans="1:5" x14ac:dyDescent="0.3">
      <c r="A40">
        <v>71</v>
      </c>
      <c r="B40" s="7">
        <v>45210</v>
      </c>
      <c r="C40" t="s">
        <v>13</v>
      </c>
      <c r="D40" s="1">
        <v>27.5</v>
      </c>
    </row>
    <row r="41" spans="1:5" x14ac:dyDescent="0.3">
      <c r="A41">
        <v>75</v>
      </c>
      <c r="B41" s="7">
        <v>45211</v>
      </c>
      <c r="C41" t="s">
        <v>13</v>
      </c>
      <c r="D41" s="1">
        <v>83.5</v>
      </c>
    </row>
    <row r="42" spans="1:5" x14ac:dyDescent="0.3">
      <c r="A42">
        <v>102</v>
      </c>
      <c r="B42" s="7">
        <v>45214</v>
      </c>
      <c r="C42" t="s">
        <v>13</v>
      </c>
      <c r="D42" s="1">
        <v>167.5</v>
      </c>
    </row>
    <row r="43" spans="1:5" x14ac:dyDescent="0.3">
      <c r="A43">
        <v>132</v>
      </c>
      <c r="B43" s="7">
        <v>45219</v>
      </c>
      <c r="C43" t="s">
        <v>13</v>
      </c>
      <c r="D43" s="1">
        <v>27</v>
      </c>
    </row>
    <row r="44" spans="1:5" x14ac:dyDescent="0.3">
      <c r="A44">
        <v>144</v>
      </c>
      <c r="B44" s="7">
        <v>45221</v>
      </c>
      <c r="C44" t="s">
        <v>13</v>
      </c>
      <c r="D44" s="1">
        <v>79</v>
      </c>
    </row>
    <row r="45" spans="1:5" x14ac:dyDescent="0.3">
      <c r="A45">
        <v>150</v>
      </c>
      <c r="B45" s="7">
        <v>45222</v>
      </c>
      <c r="C45" t="s">
        <v>13</v>
      </c>
      <c r="D45" s="1">
        <v>151</v>
      </c>
    </row>
    <row r="46" spans="1:5" x14ac:dyDescent="0.3">
      <c r="A46">
        <v>32</v>
      </c>
      <c r="B46" s="7">
        <v>45203</v>
      </c>
      <c r="C46" t="s">
        <v>451</v>
      </c>
      <c r="D46" s="1">
        <v>3</v>
      </c>
    </row>
    <row r="47" spans="1:5" x14ac:dyDescent="0.3">
      <c r="A47">
        <v>99</v>
      </c>
      <c r="B47" s="7">
        <v>45214</v>
      </c>
      <c r="C47" t="s">
        <v>461</v>
      </c>
      <c r="E47" s="1">
        <v>4036.86</v>
      </c>
    </row>
    <row r="48" spans="1:5" x14ac:dyDescent="0.3">
      <c r="A48">
        <v>46</v>
      </c>
      <c r="B48" s="7">
        <v>45206</v>
      </c>
      <c r="C48" t="s">
        <v>452</v>
      </c>
      <c r="E48" s="1">
        <v>800</v>
      </c>
    </row>
    <row r="49" spans="1:5" x14ac:dyDescent="0.3">
      <c r="A49">
        <v>29</v>
      </c>
      <c r="B49" s="7">
        <v>45203</v>
      </c>
      <c r="C49" t="s">
        <v>449</v>
      </c>
      <c r="E49" s="1">
        <v>4572.41</v>
      </c>
    </row>
    <row r="50" spans="1:5" x14ac:dyDescent="0.3">
      <c r="A50">
        <v>147</v>
      </c>
      <c r="B50" s="7">
        <v>45222</v>
      </c>
      <c r="C50" t="s">
        <v>471</v>
      </c>
      <c r="E50" s="1">
        <v>2795.71</v>
      </c>
    </row>
    <row r="51" spans="1:5" x14ac:dyDescent="0.3">
      <c r="A51">
        <v>88</v>
      </c>
      <c r="B51" s="7">
        <v>45213</v>
      </c>
      <c r="C51" t="s">
        <v>230</v>
      </c>
      <c r="D51" s="1">
        <v>106.96</v>
      </c>
    </row>
    <row r="52" spans="1:5" x14ac:dyDescent="0.3">
      <c r="A52">
        <v>7</v>
      </c>
      <c r="B52" s="7">
        <v>45198</v>
      </c>
      <c r="C52" t="s">
        <v>441</v>
      </c>
      <c r="D52" s="1">
        <v>7.05</v>
      </c>
    </row>
    <row r="53" spans="1:5" x14ac:dyDescent="0.3">
      <c r="A53">
        <v>114</v>
      </c>
      <c r="B53" s="7">
        <v>45217</v>
      </c>
      <c r="C53" t="s">
        <v>467</v>
      </c>
      <c r="D53" s="1">
        <v>19.59</v>
      </c>
    </row>
    <row r="54" spans="1:5" x14ac:dyDescent="0.3">
      <c r="A54">
        <v>31</v>
      </c>
      <c r="B54" s="7">
        <v>45203</v>
      </c>
      <c r="C54" t="s">
        <v>450</v>
      </c>
      <c r="D54" s="1">
        <v>2.25</v>
      </c>
    </row>
    <row r="55" spans="1:5" x14ac:dyDescent="0.3">
      <c r="A55">
        <v>21</v>
      </c>
      <c r="B55" s="7">
        <v>45201</v>
      </c>
      <c r="C55" t="s">
        <v>3</v>
      </c>
      <c r="D55" s="1">
        <v>99.42</v>
      </c>
    </row>
    <row r="56" spans="1:5" x14ac:dyDescent="0.3">
      <c r="A56">
        <v>56</v>
      </c>
      <c r="B56" s="7">
        <v>45208</v>
      </c>
      <c r="C56" t="s">
        <v>3</v>
      </c>
      <c r="D56" s="1">
        <v>48</v>
      </c>
    </row>
    <row r="57" spans="1:5" x14ac:dyDescent="0.3">
      <c r="A57">
        <v>101</v>
      </c>
      <c r="B57" s="7">
        <v>45214</v>
      </c>
      <c r="C57" t="s">
        <v>3</v>
      </c>
      <c r="D57" s="1">
        <v>37.17</v>
      </c>
    </row>
    <row r="58" spans="1:5" x14ac:dyDescent="0.3">
      <c r="A58">
        <v>105</v>
      </c>
      <c r="B58" s="7">
        <v>45215</v>
      </c>
      <c r="C58" t="s">
        <v>3</v>
      </c>
      <c r="D58" s="1">
        <v>37.729999999999997</v>
      </c>
    </row>
    <row r="59" spans="1:5" x14ac:dyDescent="0.3">
      <c r="A59">
        <v>163</v>
      </c>
      <c r="B59" s="7">
        <v>45224</v>
      </c>
      <c r="C59" t="s">
        <v>3</v>
      </c>
      <c r="D59" s="1">
        <v>42.01</v>
      </c>
    </row>
    <row r="60" spans="1:5" x14ac:dyDescent="0.3">
      <c r="A60">
        <v>37</v>
      </c>
      <c r="B60" s="7">
        <v>45204</v>
      </c>
      <c r="C60" t="s">
        <v>14</v>
      </c>
      <c r="D60" s="1">
        <v>57.5</v>
      </c>
    </row>
    <row r="61" spans="1:5" x14ac:dyDescent="0.3">
      <c r="A61">
        <v>62</v>
      </c>
      <c r="B61" s="7">
        <v>45209</v>
      </c>
      <c r="C61" t="s">
        <v>14</v>
      </c>
      <c r="D61" s="1">
        <v>101.6</v>
      </c>
    </row>
    <row r="62" spans="1:5" x14ac:dyDescent="0.3">
      <c r="A62">
        <v>118</v>
      </c>
      <c r="B62" s="7">
        <v>45217</v>
      </c>
      <c r="C62" t="s">
        <v>14</v>
      </c>
      <c r="D62" s="1">
        <v>41.45</v>
      </c>
    </row>
    <row r="63" spans="1:5" x14ac:dyDescent="0.3">
      <c r="A63">
        <v>149</v>
      </c>
      <c r="B63" s="7">
        <v>45222</v>
      </c>
      <c r="C63" t="s">
        <v>14</v>
      </c>
      <c r="D63" s="1">
        <v>80.459999999999994</v>
      </c>
    </row>
    <row r="64" spans="1:5" x14ac:dyDescent="0.3">
      <c r="A64">
        <v>176</v>
      </c>
      <c r="B64" s="7">
        <v>45226</v>
      </c>
      <c r="C64" t="s">
        <v>14</v>
      </c>
      <c r="D64" s="1">
        <v>112.5</v>
      </c>
    </row>
    <row r="65" spans="1:5" x14ac:dyDescent="0.3">
      <c r="A65">
        <v>50</v>
      </c>
      <c r="B65" s="7">
        <v>45207</v>
      </c>
      <c r="C65" t="s">
        <v>94</v>
      </c>
      <c r="D65" s="1">
        <v>37.43</v>
      </c>
    </row>
    <row r="66" spans="1:5" x14ac:dyDescent="0.3">
      <c r="A66">
        <v>3</v>
      </c>
      <c r="B66" s="7">
        <v>45198</v>
      </c>
      <c r="C66" t="s">
        <v>419</v>
      </c>
      <c r="D66" s="1">
        <v>80</v>
      </c>
    </row>
    <row r="67" spans="1:5" x14ac:dyDescent="0.3">
      <c r="A67">
        <v>120</v>
      </c>
      <c r="B67" s="7">
        <v>45217</v>
      </c>
      <c r="C67" t="s">
        <v>419</v>
      </c>
      <c r="D67" s="1">
        <v>85.47</v>
      </c>
    </row>
    <row r="68" spans="1:5" x14ac:dyDescent="0.3">
      <c r="A68">
        <v>162</v>
      </c>
      <c r="B68" s="7">
        <v>45224</v>
      </c>
      <c r="C68" t="s">
        <v>419</v>
      </c>
      <c r="D68" s="1">
        <v>42.4</v>
      </c>
    </row>
    <row r="69" spans="1:5" x14ac:dyDescent="0.3">
      <c r="A69">
        <v>4</v>
      </c>
      <c r="B69" s="7">
        <v>45198</v>
      </c>
      <c r="C69" t="s">
        <v>135</v>
      </c>
      <c r="D69" s="1">
        <v>149.97</v>
      </c>
    </row>
    <row r="70" spans="1:5" x14ac:dyDescent="0.3">
      <c r="A70">
        <v>5</v>
      </c>
      <c r="B70" s="7">
        <v>45198</v>
      </c>
      <c r="C70" t="s">
        <v>135</v>
      </c>
      <c r="D70" s="1">
        <v>116.16</v>
      </c>
    </row>
    <row r="71" spans="1:5" x14ac:dyDescent="0.3">
      <c r="A71">
        <v>123</v>
      </c>
      <c r="B71" s="7">
        <v>45217</v>
      </c>
      <c r="C71" t="s">
        <v>135</v>
      </c>
      <c r="D71" s="1">
        <v>390.32</v>
      </c>
    </row>
    <row r="72" spans="1:5" x14ac:dyDescent="0.3">
      <c r="A72">
        <v>166</v>
      </c>
      <c r="B72" s="7">
        <v>45224</v>
      </c>
      <c r="C72" t="s">
        <v>135</v>
      </c>
      <c r="D72" s="1">
        <v>122.19</v>
      </c>
    </row>
    <row r="73" spans="1:5" x14ac:dyDescent="0.3">
      <c r="A73">
        <v>68</v>
      </c>
      <c r="B73" s="7">
        <v>45210</v>
      </c>
      <c r="C73" t="s">
        <v>476</v>
      </c>
      <c r="E73" s="1">
        <v>38</v>
      </c>
    </row>
    <row r="74" spans="1:5" x14ac:dyDescent="0.3">
      <c r="A74">
        <v>94</v>
      </c>
      <c r="B74" s="7">
        <v>45213</v>
      </c>
      <c r="C74" t="s">
        <v>477</v>
      </c>
      <c r="E74" s="1">
        <v>48</v>
      </c>
    </row>
    <row r="75" spans="1:5" x14ac:dyDescent="0.3">
      <c r="A75">
        <v>177</v>
      </c>
      <c r="B75" s="7">
        <v>45228</v>
      </c>
      <c r="C75" t="s">
        <v>75</v>
      </c>
      <c r="D75" s="1">
        <v>23.94</v>
      </c>
    </row>
    <row r="76" spans="1:5" x14ac:dyDescent="0.3">
      <c r="A76">
        <v>151</v>
      </c>
      <c r="B76" s="7">
        <v>45222</v>
      </c>
      <c r="C76" t="s">
        <v>60</v>
      </c>
      <c r="D76" s="1">
        <v>11.99</v>
      </c>
    </row>
    <row r="77" spans="1:5" x14ac:dyDescent="0.3">
      <c r="A77">
        <v>26</v>
      </c>
      <c r="B77" s="7">
        <v>45203</v>
      </c>
      <c r="C77" t="s">
        <v>9</v>
      </c>
      <c r="D77" s="1">
        <v>13.77</v>
      </c>
    </row>
    <row r="78" spans="1:5" x14ac:dyDescent="0.3">
      <c r="A78">
        <v>111</v>
      </c>
      <c r="B78" s="7">
        <v>45217</v>
      </c>
      <c r="C78" t="s">
        <v>9</v>
      </c>
      <c r="D78" s="1">
        <v>2.6</v>
      </c>
    </row>
    <row r="79" spans="1:5" x14ac:dyDescent="0.3">
      <c r="A79">
        <v>130</v>
      </c>
      <c r="B79" s="7">
        <v>45219</v>
      </c>
      <c r="C79" t="s">
        <v>9</v>
      </c>
      <c r="D79" s="1">
        <v>4.62</v>
      </c>
    </row>
    <row r="80" spans="1:5" x14ac:dyDescent="0.3">
      <c r="A80">
        <v>65</v>
      </c>
      <c r="B80" s="7">
        <v>45209</v>
      </c>
      <c r="C80" t="s">
        <v>168</v>
      </c>
      <c r="D80" s="1">
        <v>39</v>
      </c>
    </row>
    <row r="81" spans="1:4" x14ac:dyDescent="0.3">
      <c r="A81">
        <v>60</v>
      </c>
      <c r="B81" s="7">
        <v>45208</v>
      </c>
      <c r="C81" t="s">
        <v>386</v>
      </c>
      <c r="D81" s="1">
        <v>120</v>
      </c>
    </row>
    <row r="82" spans="1:4" x14ac:dyDescent="0.3">
      <c r="A82">
        <v>36</v>
      </c>
      <c r="B82" s="7">
        <v>45203</v>
      </c>
      <c r="C82" t="s">
        <v>310</v>
      </c>
      <c r="D82" s="1">
        <v>5.34</v>
      </c>
    </row>
    <row r="83" spans="1:4" x14ac:dyDescent="0.3">
      <c r="A83">
        <v>55</v>
      </c>
      <c r="B83" s="7">
        <v>45207</v>
      </c>
      <c r="C83" t="s">
        <v>456</v>
      </c>
      <c r="D83" s="1">
        <v>19.8</v>
      </c>
    </row>
    <row r="84" spans="1:4" x14ac:dyDescent="0.3">
      <c r="A84">
        <v>34</v>
      </c>
      <c r="B84" s="7">
        <v>45203</v>
      </c>
      <c r="C84" t="s">
        <v>4</v>
      </c>
      <c r="D84" s="1">
        <v>26.7</v>
      </c>
    </row>
    <row r="85" spans="1:4" x14ac:dyDescent="0.3">
      <c r="A85">
        <v>70</v>
      </c>
      <c r="B85" s="7">
        <v>45210</v>
      </c>
      <c r="C85" t="s">
        <v>4</v>
      </c>
      <c r="D85" s="1">
        <v>26.7</v>
      </c>
    </row>
    <row r="86" spans="1:4" x14ac:dyDescent="0.3">
      <c r="A86">
        <v>121</v>
      </c>
      <c r="B86" s="7">
        <v>45217</v>
      </c>
      <c r="C86" t="s">
        <v>4</v>
      </c>
      <c r="D86" s="1">
        <v>26.7</v>
      </c>
    </row>
    <row r="87" spans="1:4" x14ac:dyDescent="0.3">
      <c r="A87">
        <v>164</v>
      </c>
      <c r="B87" s="7">
        <v>45224</v>
      </c>
      <c r="C87" t="s">
        <v>4</v>
      </c>
      <c r="D87" s="1">
        <v>26.7</v>
      </c>
    </row>
    <row r="88" spans="1:4" x14ac:dyDescent="0.3">
      <c r="A88">
        <v>106</v>
      </c>
      <c r="B88" s="7">
        <v>45215</v>
      </c>
      <c r="C88" t="s">
        <v>464</v>
      </c>
      <c r="D88" s="1">
        <v>175.83</v>
      </c>
    </row>
    <row r="89" spans="1:4" x14ac:dyDescent="0.3">
      <c r="A89">
        <v>137</v>
      </c>
      <c r="B89" s="7">
        <v>45220</v>
      </c>
      <c r="C89" t="s">
        <v>171</v>
      </c>
      <c r="D89" s="1">
        <v>65.52</v>
      </c>
    </row>
    <row r="90" spans="1:4" x14ac:dyDescent="0.3">
      <c r="A90">
        <v>168</v>
      </c>
      <c r="B90" s="7">
        <v>45225</v>
      </c>
      <c r="C90" t="s">
        <v>474</v>
      </c>
      <c r="D90" s="1">
        <v>36.979999999999997</v>
      </c>
    </row>
    <row r="91" spans="1:4" x14ac:dyDescent="0.3">
      <c r="A91">
        <v>14</v>
      </c>
      <c r="B91" s="7">
        <v>45200</v>
      </c>
      <c r="C91" t="s">
        <v>446</v>
      </c>
      <c r="D91" s="1">
        <v>116</v>
      </c>
    </row>
    <row r="92" spans="1:4" x14ac:dyDescent="0.3">
      <c r="A92">
        <v>15</v>
      </c>
      <c r="B92" s="7">
        <v>45200</v>
      </c>
      <c r="C92" t="s">
        <v>446</v>
      </c>
      <c r="D92" s="1">
        <v>17</v>
      </c>
    </row>
    <row r="93" spans="1:4" x14ac:dyDescent="0.3">
      <c r="A93">
        <v>16</v>
      </c>
      <c r="B93" s="7">
        <v>45200</v>
      </c>
      <c r="C93" t="s">
        <v>446</v>
      </c>
      <c r="D93" s="1">
        <v>12</v>
      </c>
    </row>
    <row r="94" spans="1:4" x14ac:dyDescent="0.3">
      <c r="A94">
        <v>17</v>
      </c>
      <c r="B94" s="7">
        <v>45200</v>
      </c>
      <c r="C94" t="s">
        <v>446</v>
      </c>
      <c r="D94" s="1">
        <v>12</v>
      </c>
    </row>
    <row r="95" spans="1:4" x14ac:dyDescent="0.3">
      <c r="A95">
        <v>20</v>
      </c>
      <c r="B95" s="7">
        <v>45200</v>
      </c>
      <c r="C95" t="s">
        <v>19</v>
      </c>
      <c r="D95" s="1">
        <v>9.4700000000000006</v>
      </c>
    </row>
    <row r="96" spans="1:4" x14ac:dyDescent="0.3">
      <c r="A96">
        <v>45</v>
      </c>
      <c r="B96" s="7">
        <v>45205</v>
      </c>
      <c r="C96" t="s">
        <v>19</v>
      </c>
      <c r="D96" s="1">
        <v>41.81</v>
      </c>
    </row>
    <row r="97" spans="1:5" x14ac:dyDescent="0.3">
      <c r="A97">
        <v>78</v>
      </c>
      <c r="B97" s="7">
        <v>45211</v>
      </c>
      <c r="C97" t="s">
        <v>19</v>
      </c>
      <c r="D97" s="1">
        <v>2</v>
      </c>
    </row>
    <row r="98" spans="1:5" x14ac:dyDescent="0.3">
      <c r="A98">
        <v>135</v>
      </c>
      <c r="B98" s="7">
        <v>45219</v>
      </c>
      <c r="C98" t="s">
        <v>19</v>
      </c>
      <c r="D98" s="1">
        <v>26.95</v>
      </c>
    </row>
    <row r="99" spans="1:5" x14ac:dyDescent="0.3">
      <c r="A99">
        <v>136</v>
      </c>
      <c r="B99" s="7">
        <v>45219</v>
      </c>
      <c r="C99" t="s">
        <v>19</v>
      </c>
      <c r="D99" s="1">
        <v>9.6999999999999993</v>
      </c>
    </row>
    <row r="100" spans="1:5" x14ac:dyDescent="0.3">
      <c r="A100">
        <v>145</v>
      </c>
      <c r="B100" s="7">
        <v>45221</v>
      </c>
      <c r="C100" t="s">
        <v>19</v>
      </c>
      <c r="D100" s="1">
        <v>8.8000000000000007</v>
      </c>
    </row>
    <row r="101" spans="1:5" x14ac:dyDescent="0.3">
      <c r="A101">
        <v>95</v>
      </c>
      <c r="B101" s="7">
        <v>45213</v>
      </c>
      <c r="C101" t="s">
        <v>117</v>
      </c>
      <c r="D101" s="1">
        <v>45</v>
      </c>
    </row>
    <row r="102" spans="1:5" x14ac:dyDescent="0.3">
      <c r="A102">
        <v>77</v>
      </c>
      <c r="B102" s="7">
        <v>45211</v>
      </c>
      <c r="C102" t="s">
        <v>233</v>
      </c>
      <c r="D102" s="1">
        <v>7.5</v>
      </c>
    </row>
    <row r="103" spans="1:5" s="4" customFormat="1" x14ac:dyDescent="0.3">
      <c r="A103" s="4">
        <v>134</v>
      </c>
      <c r="B103" s="11">
        <v>45219</v>
      </c>
      <c r="C103" s="4" t="s">
        <v>233</v>
      </c>
      <c r="D103" s="5">
        <v>1520</v>
      </c>
      <c r="E103" s="5"/>
    </row>
    <row r="104" spans="1:5" x14ac:dyDescent="0.3">
      <c r="A104">
        <v>30</v>
      </c>
      <c r="B104" s="7">
        <v>45203</v>
      </c>
      <c r="C104" t="s">
        <v>45</v>
      </c>
      <c r="D104" s="1">
        <v>12</v>
      </c>
    </row>
    <row r="105" spans="1:5" x14ac:dyDescent="0.3">
      <c r="A105">
        <v>112</v>
      </c>
      <c r="B105" s="7">
        <v>45217</v>
      </c>
      <c r="C105" t="s">
        <v>45</v>
      </c>
      <c r="D105" s="1">
        <v>1</v>
      </c>
    </row>
    <row r="106" spans="1:5" x14ac:dyDescent="0.3">
      <c r="A106">
        <v>115</v>
      </c>
      <c r="B106" s="7">
        <v>45217</v>
      </c>
      <c r="C106" t="s">
        <v>45</v>
      </c>
      <c r="D106" s="1">
        <v>20</v>
      </c>
    </row>
    <row r="107" spans="1:5" x14ac:dyDescent="0.3">
      <c r="A107">
        <v>116</v>
      </c>
      <c r="B107" s="7">
        <v>45217</v>
      </c>
      <c r="C107" t="s">
        <v>45</v>
      </c>
      <c r="D107" s="1">
        <v>20</v>
      </c>
    </row>
    <row r="108" spans="1:5" x14ac:dyDescent="0.3">
      <c r="A108">
        <v>117</v>
      </c>
      <c r="B108" s="7">
        <v>45217</v>
      </c>
      <c r="C108" t="s">
        <v>45</v>
      </c>
      <c r="D108" s="1">
        <v>41</v>
      </c>
    </row>
    <row r="109" spans="1:5" x14ac:dyDescent="0.3">
      <c r="A109">
        <v>126</v>
      </c>
      <c r="B109" s="7">
        <v>45218</v>
      </c>
      <c r="C109" t="s">
        <v>45</v>
      </c>
      <c r="D109" s="1">
        <v>1</v>
      </c>
    </row>
    <row r="110" spans="1:5" x14ac:dyDescent="0.3">
      <c r="A110">
        <v>127</v>
      </c>
      <c r="B110" s="7">
        <v>45218</v>
      </c>
      <c r="C110" t="s">
        <v>45</v>
      </c>
      <c r="D110" s="1">
        <v>4</v>
      </c>
    </row>
    <row r="111" spans="1:5" x14ac:dyDescent="0.3">
      <c r="A111">
        <v>128</v>
      </c>
      <c r="B111" s="7">
        <v>45218</v>
      </c>
      <c r="C111" t="s">
        <v>45</v>
      </c>
      <c r="D111" s="1">
        <v>111.5</v>
      </c>
    </row>
    <row r="112" spans="1:5" x14ac:dyDescent="0.3">
      <c r="A112">
        <v>148</v>
      </c>
      <c r="B112" s="7">
        <v>45222</v>
      </c>
      <c r="C112" t="s">
        <v>53</v>
      </c>
      <c r="D112" s="1">
        <v>85</v>
      </c>
    </row>
    <row r="113" spans="1:4" x14ac:dyDescent="0.3">
      <c r="A113">
        <v>169</v>
      </c>
      <c r="B113" s="7">
        <v>45225</v>
      </c>
      <c r="C113" t="s">
        <v>53</v>
      </c>
      <c r="D113" s="1">
        <v>10</v>
      </c>
    </row>
    <row r="114" spans="1:4" x14ac:dyDescent="0.3">
      <c r="A114">
        <v>170</v>
      </c>
      <c r="B114" s="7">
        <v>45225</v>
      </c>
      <c r="C114" t="s">
        <v>53</v>
      </c>
      <c r="D114" s="1">
        <v>39</v>
      </c>
    </row>
    <row r="115" spans="1:4" x14ac:dyDescent="0.3">
      <c r="A115">
        <v>51</v>
      </c>
      <c r="B115" s="7">
        <v>45207</v>
      </c>
      <c r="C115" t="s">
        <v>454</v>
      </c>
      <c r="D115" s="1">
        <v>60</v>
      </c>
    </row>
    <row r="116" spans="1:4" x14ac:dyDescent="0.3">
      <c r="A116">
        <v>22</v>
      </c>
      <c r="B116" s="7">
        <v>45201</v>
      </c>
      <c r="C116" t="s">
        <v>30</v>
      </c>
      <c r="D116" s="1">
        <v>86</v>
      </c>
    </row>
    <row r="117" spans="1:4" x14ac:dyDescent="0.3">
      <c r="A117">
        <v>24</v>
      </c>
      <c r="B117" s="7">
        <v>45202</v>
      </c>
      <c r="C117" t="s">
        <v>46</v>
      </c>
      <c r="D117" s="1">
        <v>40.380000000000003</v>
      </c>
    </row>
    <row r="118" spans="1:4" x14ac:dyDescent="0.3">
      <c r="A118">
        <v>39</v>
      </c>
      <c r="B118" s="7">
        <v>45204</v>
      </c>
      <c r="C118" t="s">
        <v>46</v>
      </c>
      <c r="D118" s="1">
        <v>23.72</v>
      </c>
    </row>
    <row r="119" spans="1:4" x14ac:dyDescent="0.3">
      <c r="A119">
        <v>13</v>
      </c>
      <c r="B119" s="7">
        <v>45200</v>
      </c>
      <c r="C119" t="s">
        <v>162</v>
      </c>
      <c r="D119" s="1">
        <v>113.9</v>
      </c>
    </row>
    <row r="120" spans="1:4" x14ac:dyDescent="0.3">
      <c r="A120">
        <v>47</v>
      </c>
      <c r="B120" s="7">
        <v>45207</v>
      </c>
      <c r="C120" t="s">
        <v>162</v>
      </c>
      <c r="D120" s="1">
        <v>125.39</v>
      </c>
    </row>
    <row r="121" spans="1:4" x14ac:dyDescent="0.3">
      <c r="A121">
        <v>98</v>
      </c>
      <c r="B121" s="7">
        <v>45214</v>
      </c>
      <c r="C121" t="s">
        <v>162</v>
      </c>
      <c r="D121" s="1">
        <v>125.39</v>
      </c>
    </row>
    <row r="122" spans="1:4" x14ac:dyDescent="0.3">
      <c r="A122">
        <v>142</v>
      </c>
      <c r="B122" s="7">
        <v>45221</v>
      </c>
      <c r="C122" t="s">
        <v>162</v>
      </c>
      <c r="D122" s="1">
        <v>125.39</v>
      </c>
    </row>
    <row r="123" spans="1:4" x14ac:dyDescent="0.3">
      <c r="A123">
        <v>41</v>
      </c>
      <c r="B123" s="7">
        <v>45204</v>
      </c>
      <c r="C123" t="s">
        <v>51</v>
      </c>
      <c r="D123" s="1">
        <v>16.399999999999999</v>
      </c>
    </row>
    <row r="124" spans="1:4" x14ac:dyDescent="0.3">
      <c r="A124">
        <v>64</v>
      </c>
      <c r="B124" s="7">
        <v>45209</v>
      </c>
      <c r="C124" t="s">
        <v>51</v>
      </c>
      <c r="D124" s="1">
        <v>25.4</v>
      </c>
    </row>
    <row r="125" spans="1:4" x14ac:dyDescent="0.3">
      <c r="A125">
        <v>124</v>
      </c>
      <c r="B125" s="7">
        <v>45217</v>
      </c>
      <c r="C125" t="s">
        <v>51</v>
      </c>
      <c r="D125" s="1">
        <v>25.4</v>
      </c>
    </row>
    <row r="126" spans="1:4" x14ac:dyDescent="0.3">
      <c r="A126">
        <v>146</v>
      </c>
      <c r="B126" s="7">
        <v>45221</v>
      </c>
      <c r="C126" t="s">
        <v>470</v>
      </c>
      <c r="D126" s="1">
        <v>58.4</v>
      </c>
    </row>
    <row r="127" spans="1:4" x14ac:dyDescent="0.3">
      <c r="A127">
        <v>139</v>
      </c>
      <c r="B127" s="7">
        <v>45220</v>
      </c>
      <c r="C127" t="s">
        <v>110</v>
      </c>
      <c r="D127" s="1">
        <v>16.350000000000001</v>
      </c>
    </row>
    <row r="128" spans="1:4" x14ac:dyDescent="0.3">
      <c r="A128">
        <v>10</v>
      </c>
      <c r="B128" s="7">
        <v>45199</v>
      </c>
      <c r="C128" t="s">
        <v>444</v>
      </c>
      <c r="D128" s="1">
        <v>11.4</v>
      </c>
    </row>
    <row r="129" spans="1:5" x14ac:dyDescent="0.3">
      <c r="A129">
        <v>11</v>
      </c>
      <c r="B129" s="7">
        <v>45199</v>
      </c>
      <c r="C129" t="s">
        <v>444</v>
      </c>
      <c r="D129" s="1">
        <v>2</v>
      </c>
    </row>
    <row r="130" spans="1:5" x14ac:dyDescent="0.3">
      <c r="A130">
        <v>40</v>
      </c>
      <c r="B130" s="7">
        <v>45204</v>
      </c>
      <c r="C130" t="s">
        <v>177</v>
      </c>
      <c r="D130" s="1">
        <v>105.11</v>
      </c>
    </row>
    <row r="131" spans="1:5" x14ac:dyDescent="0.3">
      <c r="A131">
        <v>125</v>
      </c>
      <c r="B131" s="7">
        <v>45218</v>
      </c>
      <c r="C131" t="s">
        <v>391</v>
      </c>
      <c r="D131" s="1">
        <v>210</v>
      </c>
    </row>
    <row r="132" spans="1:5" x14ac:dyDescent="0.3">
      <c r="A132">
        <v>8</v>
      </c>
      <c r="B132" s="7">
        <v>45198</v>
      </c>
      <c r="C132" t="s">
        <v>307</v>
      </c>
      <c r="D132" s="1">
        <v>40.700000000000003</v>
      </c>
    </row>
    <row r="133" spans="1:5" x14ac:dyDescent="0.3">
      <c r="A133">
        <v>44</v>
      </c>
      <c r="B133" s="7">
        <v>45205</v>
      </c>
      <c r="C133" t="s">
        <v>307</v>
      </c>
      <c r="D133" s="1">
        <v>40</v>
      </c>
    </row>
    <row r="134" spans="1:5" x14ac:dyDescent="0.3">
      <c r="A134">
        <v>73</v>
      </c>
      <c r="B134" s="7">
        <v>45210</v>
      </c>
      <c r="C134" t="s">
        <v>35</v>
      </c>
      <c r="D134" s="1">
        <v>12.49</v>
      </c>
    </row>
    <row r="135" spans="1:5" x14ac:dyDescent="0.3">
      <c r="A135">
        <v>143</v>
      </c>
      <c r="B135" s="7">
        <v>45221</v>
      </c>
      <c r="C135" t="s">
        <v>469</v>
      </c>
      <c r="D135" s="1">
        <v>30.79</v>
      </c>
    </row>
    <row r="136" spans="1:5" x14ac:dyDescent="0.3">
      <c r="A136">
        <v>42</v>
      </c>
      <c r="B136" s="7">
        <v>45204</v>
      </c>
      <c r="C136" t="s">
        <v>416</v>
      </c>
      <c r="D136" s="1">
        <v>208.91</v>
      </c>
    </row>
    <row r="137" spans="1:5" x14ac:dyDescent="0.3">
      <c r="A137">
        <v>108</v>
      </c>
      <c r="B137" s="7">
        <v>45216</v>
      </c>
      <c r="C137" t="s">
        <v>465</v>
      </c>
      <c r="D137" s="1">
        <v>19.93</v>
      </c>
    </row>
    <row r="138" spans="1:5" s="4" customFormat="1" x14ac:dyDescent="0.3">
      <c r="A138" s="4">
        <v>74</v>
      </c>
      <c r="B138" s="11">
        <v>45210</v>
      </c>
      <c r="C138" s="4" t="s">
        <v>374</v>
      </c>
      <c r="D138" s="5">
        <v>1435.76</v>
      </c>
      <c r="E138" s="5"/>
    </row>
    <row r="139" spans="1:5" x14ac:dyDescent="0.3">
      <c r="A139">
        <v>152</v>
      </c>
      <c r="B139" s="7">
        <v>45222</v>
      </c>
      <c r="C139" t="s">
        <v>252</v>
      </c>
      <c r="D139" s="1">
        <v>29.99</v>
      </c>
    </row>
    <row r="140" spans="1:5" x14ac:dyDescent="0.3">
      <c r="A140">
        <v>171</v>
      </c>
      <c r="B140" s="7">
        <v>45225</v>
      </c>
      <c r="C140" t="s">
        <v>475</v>
      </c>
      <c r="D140" s="1">
        <v>6.07</v>
      </c>
    </row>
    <row r="141" spans="1:5" x14ac:dyDescent="0.3">
      <c r="A141">
        <v>100</v>
      </c>
      <c r="B141" s="7">
        <v>45214</v>
      </c>
      <c r="C141" t="s">
        <v>462</v>
      </c>
      <c r="D141" s="1">
        <v>129.9</v>
      </c>
    </row>
    <row r="142" spans="1:5" x14ac:dyDescent="0.3">
      <c r="A142">
        <v>53</v>
      </c>
      <c r="B142" s="7">
        <v>45207</v>
      </c>
      <c r="C142" t="s">
        <v>383</v>
      </c>
      <c r="D142" s="1">
        <v>9.99</v>
      </c>
    </row>
    <row r="143" spans="1:5" x14ac:dyDescent="0.3">
      <c r="A143">
        <v>119</v>
      </c>
      <c r="B143" s="7">
        <v>45217</v>
      </c>
      <c r="C143" t="s">
        <v>468</v>
      </c>
      <c r="D143" s="1">
        <v>79.989999999999995</v>
      </c>
    </row>
    <row r="144" spans="1:5" x14ac:dyDescent="0.3">
      <c r="A144">
        <v>175</v>
      </c>
      <c r="B144" s="7">
        <v>45226</v>
      </c>
      <c r="C144" t="s">
        <v>20</v>
      </c>
      <c r="D144" s="1">
        <v>3.95</v>
      </c>
    </row>
    <row r="145" spans="1:4" x14ac:dyDescent="0.3">
      <c r="A145">
        <v>103</v>
      </c>
      <c r="B145" s="7">
        <v>45214</v>
      </c>
      <c r="C145" t="s">
        <v>463</v>
      </c>
      <c r="D145" s="1">
        <v>79.66</v>
      </c>
    </row>
    <row r="146" spans="1:4" x14ac:dyDescent="0.3">
      <c r="A146">
        <v>35</v>
      </c>
      <c r="B146" s="7">
        <v>45203</v>
      </c>
      <c r="C146" t="s">
        <v>15</v>
      </c>
      <c r="D146" s="1">
        <v>11</v>
      </c>
    </row>
    <row r="147" spans="1:4" x14ac:dyDescent="0.3">
      <c r="A147">
        <v>67</v>
      </c>
      <c r="B147" s="7">
        <v>45210</v>
      </c>
      <c r="C147" t="s">
        <v>317</v>
      </c>
      <c r="D147" s="1">
        <v>6.57</v>
      </c>
    </row>
    <row r="148" spans="1:4" x14ac:dyDescent="0.3">
      <c r="A148">
        <v>96</v>
      </c>
      <c r="B148" s="7">
        <v>45213</v>
      </c>
      <c r="C148" t="s">
        <v>460</v>
      </c>
      <c r="D148" s="1">
        <v>89.99</v>
      </c>
    </row>
    <row r="149" spans="1:4" x14ac:dyDescent="0.3">
      <c r="A149">
        <v>72</v>
      </c>
      <c r="B149" s="7">
        <v>45210</v>
      </c>
      <c r="C149" t="s">
        <v>457</v>
      </c>
      <c r="D149" s="1">
        <v>48</v>
      </c>
    </row>
    <row r="150" spans="1:4" x14ac:dyDescent="0.3">
      <c r="A150">
        <v>93</v>
      </c>
      <c r="B150" s="7">
        <v>45213</v>
      </c>
      <c r="C150" t="s">
        <v>457</v>
      </c>
      <c r="D150" s="1">
        <v>84.95</v>
      </c>
    </row>
    <row r="151" spans="1:4" x14ac:dyDescent="0.3">
      <c r="A151">
        <v>79</v>
      </c>
      <c r="B151" s="7">
        <v>45212</v>
      </c>
      <c r="C151" t="s">
        <v>458</v>
      </c>
      <c r="D151" s="1">
        <v>144</v>
      </c>
    </row>
    <row r="152" spans="1:4" x14ac:dyDescent="0.3">
      <c r="A152">
        <v>19</v>
      </c>
      <c r="B152" s="7">
        <v>45200</v>
      </c>
      <c r="C152" t="s">
        <v>447</v>
      </c>
      <c r="D152" s="1">
        <v>41</v>
      </c>
    </row>
    <row r="153" spans="1:4" x14ac:dyDescent="0.3">
      <c r="A153">
        <v>57</v>
      </c>
      <c r="B153" s="7">
        <v>45208</v>
      </c>
      <c r="C153" t="s">
        <v>66</v>
      </c>
      <c r="D153" s="1">
        <v>5.5</v>
      </c>
    </row>
    <row r="154" spans="1:4" x14ac:dyDescent="0.3">
      <c r="A154">
        <v>86</v>
      </c>
      <c r="B154" s="7">
        <v>45213</v>
      </c>
      <c r="C154" t="s">
        <v>459</v>
      </c>
      <c r="D154" s="1">
        <v>10</v>
      </c>
    </row>
    <row r="155" spans="1:4" x14ac:dyDescent="0.3">
      <c r="A155">
        <v>87</v>
      </c>
      <c r="B155" s="7">
        <v>45213</v>
      </c>
      <c r="C155" t="s">
        <v>459</v>
      </c>
      <c r="D155" s="1">
        <v>5</v>
      </c>
    </row>
    <row r="156" spans="1:4" x14ac:dyDescent="0.3">
      <c r="A156">
        <v>48</v>
      </c>
      <c r="B156" s="7">
        <v>45207</v>
      </c>
      <c r="C156" t="s">
        <v>296</v>
      </c>
      <c r="D156" s="1">
        <v>10</v>
      </c>
    </row>
    <row r="157" spans="1:4" x14ac:dyDescent="0.3">
      <c r="A157">
        <v>9</v>
      </c>
      <c r="B157" s="7">
        <v>45198</v>
      </c>
      <c r="C157" t="s">
        <v>443</v>
      </c>
      <c r="D157" s="1">
        <v>26</v>
      </c>
    </row>
    <row r="158" spans="1:4" x14ac:dyDescent="0.3">
      <c r="A158">
        <v>85</v>
      </c>
      <c r="B158" s="7">
        <v>45212</v>
      </c>
      <c r="C158" t="s">
        <v>124</v>
      </c>
      <c r="D158" s="1">
        <v>15.15</v>
      </c>
    </row>
    <row r="159" spans="1:4" x14ac:dyDescent="0.3">
      <c r="A159">
        <v>28</v>
      </c>
      <c r="B159" s="7">
        <v>45203</v>
      </c>
      <c r="C159" t="s">
        <v>69</v>
      </c>
      <c r="D159" s="1">
        <v>40</v>
      </c>
    </row>
    <row r="160" spans="1:4" x14ac:dyDescent="0.3">
      <c r="A160">
        <v>61</v>
      </c>
      <c r="B160" s="7">
        <v>45209</v>
      </c>
      <c r="C160" t="s">
        <v>29</v>
      </c>
      <c r="D160" s="1">
        <v>121</v>
      </c>
    </row>
    <row r="161" spans="1:5" x14ac:dyDescent="0.3">
      <c r="A161">
        <v>12</v>
      </c>
      <c r="B161" s="7">
        <v>45199</v>
      </c>
      <c r="C161" t="s">
        <v>445</v>
      </c>
      <c r="D161" s="1">
        <v>25.77</v>
      </c>
    </row>
    <row r="162" spans="1:5" s="4" customFormat="1" x14ac:dyDescent="0.3">
      <c r="A162" s="4">
        <v>158</v>
      </c>
      <c r="B162" s="11">
        <v>45224</v>
      </c>
      <c r="C162" s="4" t="s">
        <v>50</v>
      </c>
      <c r="D162" s="5">
        <v>666.67</v>
      </c>
      <c r="E162" s="5"/>
    </row>
    <row r="163" spans="1:5" x14ac:dyDescent="0.3">
      <c r="A163">
        <v>54</v>
      </c>
      <c r="B163" s="7">
        <v>45207</v>
      </c>
      <c r="C163" t="s">
        <v>455</v>
      </c>
      <c r="D163" s="1">
        <v>7</v>
      </c>
    </row>
    <row r="164" spans="1:5" x14ac:dyDescent="0.3">
      <c r="A164">
        <v>33</v>
      </c>
      <c r="B164" s="7">
        <v>45203</v>
      </c>
      <c r="C164" t="s">
        <v>223</v>
      </c>
      <c r="D164" s="1">
        <v>92.55</v>
      </c>
    </row>
    <row r="165" spans="1:5" x14ac:dyDescent="0.3">
      <c r="A165">
        <v>59</v>
      </c>
      <c r="B165" s="7">
        <v>45208</v>
      </c>
      <c r="C165" t="s">
        <v>41</v>
      </c>
      <c r="D165" s="1">
        <v>239.75</v>
      </c>
    </row>
    <row r="166" spans="1:5" x14ac:dyDescent="0.3">
      <c r="A166">
        <v>140</v>
      </c>
      <c r="B166" s="7">
        <v>45220</v>
      </c>
      <c r="C166" t="s">
        <v>41</v>
      </c>
      <c r="D166" s="1">
        <v>7.46</v>
      </c>
    </row>
    <row r="167" spans="1:5" x14ac:dyDescent="0.3">
      <c r="A167">
        <v>141</v>
      </c>
      <c r="B167" s="7">
        <v>45220</v>
      </c>
      <c r="C167" t="s">
        <v>41</v>
      </c>
      <c r="D167" s="1">
        <v>18.25</v>
      </c>
    </row>
    <row r="168" spans="1:5" x14ac:dyDescent="0.3">
      <c r="A168">
        <v>38</v>
      </c>
      <c r="B168" s="7">
        <v>45204</v>
      </c>
      <c r="C168" t="s">
        <v>38</v>
      </c>
      <c r="D168" s="1">
        <v>66.209999999999994</v>
      </c>
    </row>
    <row r="169" spans="1:5" x14ac:dyDescent="0.3">
      <c r="A169">
        <v>63</v>
      </c>
      <c r="B169" s="7">
        <v>45209</v>
      </c>
      <c r="C169" t="s">
        <v>38</v>
      </c>
      <c r="D169" s="1">
        <v>230.96</v>
      </c>
    </row>
    <row r="170" spans="1:5" x14ac:dyDescent="0.3">
      <c r="A170">
        <v>122</v>
      </c>
      <c r="B170" s="7">
        <v>45217</v>
      </c>
      <c r="C170" t="s">
        <v>38</v>
      </c>
      <c r="D170" s="1">
        <v>77.900000000000006</v>
      </c>
    </row>
    <row r="171" spans="1:5" x14ac:dyDescent="0.3">
      <c r="A171">
        <v>69</v>
      </c>
      <c r="B171" s="7">
        <v>45210</v>
      </c>
      <c r="C171" t="s">
        <v>25</v>
      </c>
      <c r="D171" s="1">
        <v>25.2</v>
      </c>
    </row>
    <row r="172" spans="1:5" x14ac:dyDescent="0.3">
      <c r="A172">
        <v>92</v>
      </c>
      <c r="B172" s="7">
        <v>45213</v>
      </c>
      <c r="C172" t="s">
        <v>25</v>
      </c>
      <c r="D172" s="1">
        <v>131.04</v>
      </c>
    </row>
    <row r="173" spans="1:5" x14ac:dyDescent="0.3">
      <c r="A173">
        <v>80</v>
      </c>
      <c r="B173" s="7">
        <v>45212</v>
      </c>
      <c r="C173" t="s">
        <v>250</v>
      </c>
      <c r="D173" s="1">
        <v>26.46</v>
      </c>
    </row>
    <row r="174" spans="1:5" x14ac:dyDescent="0.3">
      <c r="A174">
        <v>81</v>
      </c>
      <c r="B174" s="7">
        <v>45212</v>
      </c>
      <c r="C174" t="s">
        <v>250</v>
      </c>
      <c r="D174" s="1">
        <v>12.26</v>
      </c>
    </row>
    <row r="175" spans="1:5" x14ac:dyDescent="0.3">
      <c r="A175">
        <v>82</v>
      </c>
      <c r="B175" s="7">
        <v>45212</v>
      </c>
      <c r="C175" t="s">
        <v>250</v>
      </c>
      <c r="D175" s="1">
        <v>107.68</v>
      </c>
    </row>
    <row r="176" spans="1:5" x14ac:dyDescent="0.3">
      <c r="A176">
        <v>83</v>
      </c>
      <c r="B176" s="7">
        <v>45212</v>
      </c>
      <c r="C176" t="s">
        <v>250</v>
      </c>
      <c r="D176" s="1">
        <v>14.28</v>
      </c>
    </row>
    <row r="177" spans="1:4" x14ac:dyDescent="0.3">
      <c r="A177">
        <v>49</v>
      </c>
      <c r="B177" s="7">
        <v>45207</v>
      </c>
      <c r="C177" t="s">
        <v>453</v>
      </c>
      <c r="D177" s="1">
        <v>75</v>
      </c>
    </row>
    <row r="178" spans="1:4" x14ac:dyDescent="0.3">
      <c r="A178">
        <v>25</v>
      </c>
      <c r="B178" s="7">
        <v>45202</v>
      </c>
      <c r="C178" t="s">
        <v>448</v>
      </c>
      <c r="D178" s="1">
        <v>21.3</v>
      </c>
    </row>
    <row r="181" spans="1:4" x14ac:dyDescent="0.3">
      <c r="C181" t="s">
        <v>82</v>
      </c>
    </row>
    <row r="182" spans="1:4" x14ac:dyDescent="0.3">
      <c r="C182" t="s">
        <v>79</v>
      </c>
      <c r="D182" s="1">
        <f>SUM(D37:D45,D115:D116)</f>
        <v>926</v>
      </c>
    </row>
    <row r="183" spans="1:4" x14ac:dyDescent="0.3">
      <c r="C183" t="s">
        <v>83</v>
      </c>
      <c r="D183" s="1">
        <f>SUM(D9:D16,D18:D19)</f>
        <v>1118.1600000000001</v>
      </c>
    </row>
    <row r="184" spans="1:4" x14ac:dyDescent="0.3">
      <c r="C184" t="s">
        <v>85</v>
      </c>
      <c r="D184" s="1">
        <f>SUM(D33:D36)</f>
        <v>474.65999999999997</v>
      </c>
    </row>
    <row r="185" spans="1:4" x14ac:dyDescent="0.3">
      <c r="C185" t="s">
        <v>81</v>
      </c>
      <c r="D185" s="1">
        <f>SUM(D30:D32,D51,D104:D114,D159)</f>
        <v>589.46</v>
      </c>
    </row>
    <row r="186" spans="1:4" x14ac:dyDescent="0.3">
      <c r="C186" t="s">
        <v>86</v>
      </c>
    </row>
    <row r="187" spans="1:4" x14ac:dyDescent="0.3">
      <c r="C187" t="s">
        <v>80</v>
      </c>
      <c r="D187" s="1">
        <f>SUM(D2,D84:D87,D126:D129)</f>
        <v>221.65</v>
      </c>
    </row>
    <row r="188" spans="1:4" x14ac:dyDescent="0.3">
      <c r="C188" t="s">
        <v>78</v>
      </c>
      <c r="D188" s="1">
        <f>SUM(D22:D27,D54:D72,D89,D95:D100,D168:D172)</f>
        <v>2481.4899999999998</v>
      </c>
    </row>
    <row r="189" spans="1:4" x14ac:dyDescent="0.3">
      <c r="C189" t="s">
        <v>84</v>
      </c>
      <c r="D189" s="1">
        <f>SUM(D137,D139,D144,D161,D165:D167)</f>
        <v>345.09999999999997</v>
      </c>
    </row>
    <row r="190" spans="1:4" x14ac:dyDescent="0.3">
      <c r="C190" t="s">
        <v>77</v>
      </c>
    </row>
    <row r="191" spans="1:4" x14ac:dyDescent="0.3">
      <c r="C191" t="s">
        <v>493</v>
      </c>
      <c r="D191" s="1">
        <f>SUM(D119:D122)</f>
        <v>490.07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2089D-4913-4FAB-99E3-CE8D74A76E8A}">
  <dimension ref="A1:F175"/>
  <sheetViews>
    <sheetView topLeftCell="A145" zoomScale="85" zoomScaleNormal="85" workbookViewId="0">
      <selection activeCell="D81" sqref="D81"/>
    </sheetView>
  </sheetViews>
  <sheetFormatPr defaultRowHeight="14.4" x14ac:dyDescent="0.3"/>
  <cols>
    <col min="1" max="1" width="4" bestFit="1" customWidth="1"/>
    <col min="2" max="2" width="28" style="7" bestFit="1" customWidth="1"/>
    <col min="3" max="3" width="50.44140625" style="1" bestFit="1" customWidth="1"/>
    <col min="4" max="4" width="11.6640625" style="1" bestFit="1" customWidth="1"/>
    <col min="5" max="6" width="10.5546875" bestFit="1" customWidth="1"/>
  </cols>
  <sheetData>
    <row r="1" spans="1:6" x14ac:dyDescent="0.3">
      <c r="A1" s="8" t="s">
        <v>480</v>
      </c>
      <c r="B1" s="9" t="s">
        <v>481</v>
      </c>
      <c r="C1" s="8" t="s">
        <v>482</v>
      </c>
      <c r="D1" s="10" t="s">
        <v>483</v>
      </c>
      <c r="E1" s="10" t="s">
        <v>484</v>
      </c>
      <c r="F1" s="8" t="s">
        <v>485</v>
      </c>
    </row>
    <row r="2" spans="1:6" x14ac:dyDescent="0.3">
      <c r="A2">
        <v>20</v>
      </c>
      <c r="B2" s="7">
        <v>44867</v>
      </c>
      <c r="C2" t="s">
        <v>132</v>
      </c>
      <c r="D2" s="1">
        <v>20</v>
      </c>
      <c r="E2" s="1"/>
    </row>
    <row r="3" spans="1:6" x14ac:dyDescent="0.3">
      <c r="A3">
        <v>21</v>
      </c>
      <c r="B3" s="7">
        <v>44867</v>
      </c>
      <c r="C3" t="s">
        <v>132</v>
      </c>
      <c r="D3" s="1">
        <v>36</v>
      </c>
      <c r="E3" s="1"/>
    </row>
    <row r="4" spans="1:6" x14ac:dyDescent="0.3">
      <c r="A4">
        <v>77</v>
      </c>
      <c r="B4" s="7">
        <v>44877</v>
      </c>
      <c r="C4" t="s">
        <v>131</v>
      </c>
      <c r="D4" s="1">
        <v>87.47</v>
      </c>
      <c r="E4" s="1"/>
    </row>
    <row r="5" spans="1:6" x14ac:dyDescent="0.3">
      <c r="A5">
        <v>4</v>
      </c>
      <c r="B5" s="7">
        <v>44863</v>
      </c>
      <c r="C5" t="s">
        <v>10</v>
      </c>
      <c r="D5" s="1">
        <v>349</v>
      </c>
      <c r="E5" s="1"/>
    </row>
    <row r="6" spans="1:6" x14ac:dyDescent="0.3">
      <c r="A6">
        <v>46</v>
      </c>
      <c r="B6" s="7">
        <v>44873</v>
      </c>
      <c r="C6" t="s">
        <v>2</v>
      </c>
      <c r="D6" s="1">
        <v>128.97</v>
      </c>
      <c r="E6" s="1"/>
    </row>
    <row r="7" spans="1:6" x14ac:dyDescent="0.3">
      <c r="A7">
        <v>47</v>
      </c>
      <c r="B7" s="7">
        <v>44873</v>
      </c>
      <c r="C7" t="s">
        <v>2</v>
      </c>
      <c r="D7" s="1">
        <v>11.99</v>
      </c>
      <c r="E7" s="1"/>
      <c r="F7" s="6"/>
    </row>
    <row r="8" spans="1:6" x14ac:dyDescent="0.3">
      <c r="A8">
        <v>53</v>
      </c>
      <c r="B8" s="7">
        <v>44873</v>
      </c>
      <c r="C8" t="s">
        <v>2</v>
      </c>
      <c r="D8" s="1">
        <v>538</v>
      </c>
      <c r="E8" s="1"/>
    </row>
    <row r="9" spans="1:6" x14ac:dyDescent="0.3">
      <c r="A9">
        <v>134</v>
      </c>
      <c r="B9" s="7">
        <v>44890</v>
      </c>
      <c r="C9" t="s">
        <v>2</v>
      </c>
      <c r="D9" s="1">
        <v>183.89</v>
      </c>
      <c r="E9" s="1"/>
    </row>
    <row r="10" spans="1:6" x14ac:dyDescent="0.3">
      <c r="A10">
        <v>130</v>
      </c>
      <c r="B10" s="7">
        <v>44890</v>
      </c>
      <c r="C10" t="s">
        <v>70</v>
      </c>
      <c r="D10" s="1">
        <v>11.99</v>
      </c>
      <c r="E10" s="1"/>
    </row>
    <row r="11" spans="1:6" x14ac:dyDescent="0.3">
      <c r="A11">
        <v>108</v>
      </c>
      <c r="B11" s="7">
        <v>44884</v>
      </c>
      <c r="C11" t="s">
        <v>11</v>
      </c>
      <c r="D11" s="1">
        <v>6.99</v>
      </c>
      <c r="E11" s="1"/>
    </row>
    <row r="12" spans="1:6" x14ac:dyDescent="0.3">
      <c r="A12">
        <v>11</v>
      </c>
      <c r="B12" s="7">
        <v>44864</v>
      </c>
      <c r="C12" t="s">
        <v>127</v>
      </c>
      <c r="D12" s="1">
        <v>180</v>
      </c>
      <c r="E12" s="1"/>
    </row>
    <row r="13" spans="1:6" x14ac:dyDescent="0.3">
      <c r="A13">
        <v>99</v>
      </c>
      <c r="B13" s="7">
        <v>44883</v>
      </c>
      <c r="C13" t="s">
        <v>64</v>
      </c>
      <c r="D13" s="1">
        <v>109</v>
      </c>
      <c r="E13" s="1"/>
    </row>
    <row r="14" spans="1:6" x14ac:dyDescent="0.3">
      <c r="A14">
        <v>5</v>
      </c>
      <c r="B14" s="7">
        <v>44863</v>
      </c>
      <c r="C14" t="s">
        <v>74</v>
      </c>
      <c r="D14" s="1">
        <v>62</v>
      </c>
      <c r="E14" s="1"/>
    </row>
    <row r="15" spans="1:6" x14ac:dyDescent="0.3">
      <c r="A15">
        <v>149</v>
      </c>
      <c r="B15" s="7">
        <v>44892</v>
      </c>
      <c r="C15" t="s">
        <v>74</v>
      </c>
      <c r="D15" s="1">
        <v>68</v>
      </c>
      <c r="E15" s="1"/>
    </row>
    <row r="16" spans="1:6" x14ac:dyDescent="0.3">
      <c r="A16">
        <v>43</v>
      </c>
      <c r="B16" s="7">
        <v>44872</v>
      </c>
      <c r="C16" t="s">
        <v>172</v>
      </c>
      <c r="D16" s="1">
        <v>59.36</v>
      </c>
      <c r="E16" s="1"/>
    </row>
    <row r="17" spans="1:5" x14ac:dyDescent="0.3">
      <c r="A17">
        <v>44</v>
      </c>
      <c r="B17" s="7">
        <v>44872</v>
      </c>
      <c r="C17" t="s">
        <v>172</v>
      </c>
      <c r="D17" s="1">
        <v>4.9000000000000004</v>
      </c>
      <c r="E17" s="1"/>
    </row>
    <row r="18" spans="1:5" x14ac:dyDescent="0.3">
      <c r="A18">
        <v>109</v>
      </c>
      <c r="B18" s="7">
        <v>44884</v>
      </c>
      <c r="C18" t="s">
        <v>172</v>
      </c>
      <c r="D18" s="1">
        <v>79.5</v>
      </c>
      <c r="E18" s="1"/>
    </row>
    <row r="19" spans="1:5" x14ac:dyDescent="0.3">
      <c r="A19">
        <v>110</v>
      </c>
      <c r="B19" s="7">
        <v>44884</v>
      </c>
      <c r="C19" t="s">
        <v>172</v>
      </c>
      <c r="D19" s="1">
        <v>16.649999999999999</v>
      </c>
      <c r="E19" s="1"/>
    </row>
    <row r="20" spans="1:5" x14ac:dyDescent="0.3">
      <c r="A20">
        <v>111</v>
      </c>
      <c r="B20" s="7">
        <v>44884</v>
      </c>
      <c r="C20" t="s">
        <v>172</v>
      </c>
      <c r="D20" s="1">
        <v>3.5</v>
      </c>
      <c r="E20" s="1"/>
    </row>
    <row r="21" spans="1:5" x14ac:dyDescent="0.3">
      <c r="A21">
        <v>1</v>
      </c>
      <c r="B21" s="7">
        <v>44862</v>
      </c>
      <c r="C21" t="s">
        <v>7</v>
      </c>
      <c r="D21" s="1">
        <v>6.24</v>
      </c>
      <c r="E21" s="1"/>
    </row>
    <row r="22" spans="1:5" x14ac:dyDescent="0.3">
      <c r="A22">
        <v>19</v>
      </c>
      <c r="B22" s="7">
        <v>44867</v>
      </c>
      <c r="C22" t="s">
        <v>7</v>
      </c>
      <c r="D22" s="1">
        <v>143.28</v>
      </c>
      <c r="E22" s="1"/>
    </row>
    <row r="23" spans="1:5" x14ac:dyDescent="0.3">
      <c r="A23">
        <v>29</v>
      </c>
      <c r="B23" s="7">
        <v>44869</v>
      </c>
      <c r="C23" t="s">
        <v>7</v>
      </c>
      <c r="D23" s="1">
        <v>118.34</v>
      </c>
      <c r="E23" s="1"/>
    </row>
    <row r="24" spans="1:5" x14ac:dyDescent="0.3">
      <c r="A24">
        <v>35</v>
      </c>
      <c r="B24" s="7">
        <v>44870</v>
      </c>
      <c r="C24" t="s">
        <v>7</v>
      </c>
      <c r="D24" s="1">
        <v>193.53</v>
      </c>
      <c r="E24" s="1"/>
    </row>
    <row r="25" spans="1:5" x14ac:dyDescent="0.3">
      <c r="A25">
        <v>55</v>
      </c>
      <c r="B25" s="7">
        <v>44873</v>
      </c>
      <c r="C25" t="s">
        <v>7</v>
      </c>
      <c r="D25" s="1">
        <v>24.53</v>
      </c>
      <c r="E25" s="1"/>
    </row>
    <row r="26" spans="1:5" x14ac:dyDescent="0.3">
      <c r="A26">
        <v>56</v>
      </c>
      <c r="B26" s="7">
        <v>44873</v>
      </c>
      <c r="C26" t="s">
        <v>7</v>
      </c>
      <c r="D26" s="1">
        <v>19.850000000000001</v>
      </c>
      <c r="E26" s="1"/>
    </row>
    <row r="27" spans="1:5" x14ac:dyDescent="0.3">
      <c r="A27">
        <v>57</v>
      </c>
      <c r="B27" s="7">
        <v>44873</v>
      </c>
      <c r="C27" t="s">
        <v>7</v>
      </c>
      <c r="D27" s="1">
        <v>24.77</v>
      </c>
      <c r="E27" s="1"/>
    </row>
    <row r="28" spans="1:5" x14ac:dyDescent="0.3">
      <c r="A28">
        <v>63</v>
      </c>
      <c r="B28" s="7">
        <v>44874</v>
      </c>
      <c r="C28" t="s">
        <v>7</v>
      </c>
      <c r="D28" s="1">
        <v>11.64</v>
      </c>
      <c r="E28" s="1"/>
    </row>
    <row r="29" spans="1:5" x14ac:dyDescent="0.3">
      <c r="A29">
        <v>70</v>
      </c>
      <c r="B29" s="7">
        <v>44875</v>
      </c>
      <c r="C29" t="s">
        <v>7</v>
      </c>
      <c r="D29" s="1">
        <v>19.14</v>
      </c>
      <c r="E29" s="1"/>
    </row>
    <row r="30" spans="1:5" x14ac:dyDescent="0.3">
      <c r="A30">
        <v>73</v>
      </c>
      <c r="B30" s="7">
        <v>44876</v>
      </c>
      <c r="C30" t="s">
        <v>7</v>
      </c>
      <c r="D30" s="1">
        <v>17.5</v>
      </c>
      <c r="E30" s="1"/>
    </row>
    <row r="31" spans="1:5" x14ac:dyDescent="0.3">
      <c r="A31">
        <v>91</v>
      </c>
      <c r="B31" s="7">
        <v>44880</v>
      </c>
      <c r="C31" t="s">
        <v>7</v>
      </c>
      <c r="D31" s="1">
        <v>414</v>
      </c>
      <c r="E31" s="1"/>
    </row>
    <row r="32" spans="1:5" x14ac:dyDescent="0.3">
      <c r="A32">
        <v>93</v>
      </c>
      <c r="B32" s="7">
        <v>44881</v>
      </c>
      <c r="C32" t="s">
        <v>7</v>
      </c>
      <c r="D32" s="1">
        <v>192.64</v>
      </c>
      <c r="E32" s="1"/>
    </row>
    <row r="33" spans="1:6" x14ac:dyDescent="0.3">
      <c r="A33">
        <v>96</v>
      </c>
      <c r="B33" s="7">
        <v>44882</v>
      </c>
      <c r="C33" t="s">
        <v>7</v>
      </c>
      <c r="D33" s="1">
        <v>78</v>
      </c>
      <c r="E33" s="1"/>
    </row>
    <row r="34" spans="1:6" x14ac:dyDescent="0.3">
      <c r="A34">
        <v>121</v>
      </c>
      <c r="B34" s="7">
        <v>44886</v>
      </c>
      <c r="C34" t="s">
        <v>7</v>
      </c>
      <c r="D34" s="1">
        <v>45.22</v>
      </c>
      <c r="E34" s="1"/>
      <c r="F34" s="6"/>
    </row>
    <row r="35" spans="1:6" x14ac:dyDescent="0.3">
      <c r="A35">
        <v>127</v>
      </c>
      <c r="B35" s="7">
        <v>44887</v>
      </c>
      <c r="C35" t="s">
        <v>7</v>
      </c>
      <c r="D35" s="1">
        <v>26.5</v>
      </c>
      <c r="E35" s="1"/>
    </row>
    <row r="36" spans="1:6" x14ac:dyDescent="0.3">
      <c r="A36">
        <v>92</v>
      </c>
      <c r="B36" s="7">
        <v>44880</v>
      </c>
      <c r="C36" t="s">
        <v>113</v>
      </c>
      <c r="D36" s="1">
        <v>8.4</v>
      </c>
      <c r="E36" s="1"/>
    </row>
    <row r="37" spans="1:6" x14ac:dyDescent="0.3">
      <c r="A37">
        <v>12</v>
      </c>
      <c r="B37" s="7">
        <v>44864</v>
      </c>
      <c r="C37" t="s">
        <v>13</v>
      </c>
      <c r="D37" s="1">
        <v>160</v>
      </c>
      <c r="E37" s="1"/>
      <c r="F37" s="6"/>
    </row>
    <row r="38" spans="1:6" x14ac:dyDescent="0.3">
      <c r="A38">
        <v>72</v>
      </c>
      <c r="B38" s="7">
        <v>44876</v>
      </c>
      <c r="C38" t="s">
        <v>13</v>
      </c>
      <c r="D38" s="1">
        <v>112</v>
      </c>
      <c r="E38" s="1"/>
    </row>
    <row r="39" spans="1:6" x14ac:dyDescent="0.3">
      <c r="A39">
        <v>95</v>
      </c>
      <c r="B39" s="7">
        <v>44882</v>
      </c>
      <c r="C39" t="s">
        <v>13</v>
      </c>
      <c r="D39" s="1">
        <v>107.25</v>
      </c>
      <c r="E39" s="1"/>
    </row>
    <row r="40" spans="1:6" x14ac:dyDescent="0.3">
      <c r="A40">
        <v>139</v>
      </c>
      <c r="B40" s="7">
        <v>44891</v>
      </c>
      <c r="C40" t="s">
        <v>13</v>
      </c>
      <c r="D40" s="1">
        <v>61</v>
      </c>
      <c r="E40" s="1"/>
    </row>
    <row r="41" spans="1:6" x14ac:dyDescent="0.3">
      <c r="A41">
        <v>48</v>
      </c>
      <c r="B41" s="7">
        <v>44873</v>
      </c>
      <c r="C41" t="s">
        <v>173</v>
      </c>
      <c r="E41" s="1">
        <v>3172.53</v>
      </c>
    </row>
    <row r="42" spans="1:6" x14ac:dyDescent="0.3">
      <c r="A42">
        <v>13</v>
      </c>
      <c r="B42" s="7">
        <v>44865</v>
      </c>
      <c r="C42" t="s">
        <v>163</v>
      </c>
      <c r="E42" s="1">
        <v>4881.71</v>
      </c>
    </row>
    <row r="43" spans="1:6" x14ac:dyDescent="0.3">
      <c r="A43">
        <v>122</v>
      </c>
      <c r="B43" s="7">
        <v>44887</v>
      </c>
      <c r="C43" t="s">
        <v>194</v>
      </c>
      <c r="E43" s="1">
        <v>4496.25</v>
      </c>
    </row>
    <row r="44" spans="1:6" x14ac:dyDescent="0.3">
      <c r="A44">
        <v>36</v>
      </c>
      <c r="B44" s="7">
        <v>44870</v>
      </c>
      <c r="C44" t="s">
        <v>21</v>
      </c>
      <c r="D44" s="1">
        <v>8</v>
      </c>
      <c r="E44" s="1"/>
    </row>
    <row r="45" spans="1:6" x14ac:dyDescent="0.3">
      <c r="A45">
        <v>142</v>
      </c>
      <c r="B45" s="7">
        <v>44891</v>
      </c>
      <c r="C45" t="s">
        <v>21</v>
      </c>
      <c r="D45" s="1">
        <v>12</v>
      </c>
      <c r="E45" s="1"/>
    </row>
    <row r="46" spans="1:6" x14ac:dyDescent="0.3">
      <c r="A46">
        <v>68</v>
      </c>
      <c r="B46" s="7">
        <v>44875</v>
      </c>
      <c r="C46" t="s">
        <v>176</v>
      </c>
      <c r="D46" s="1">
        <v>140.94</v>
      </c>
      <c r="E46" s="1"/>
    </row>
    <row r="47" spans="1:6" x14ac:dyDescent="0.3">
      <c r="A47">
        <v>22</v>
      </c>
      <c r="B47" s="7">
        <v>44868</v>
      </c>
      <c r="C47" t="s">
        <v>3</v>
      </c>
      <c r="D47" s="1">
        <v>216.71</v>
      </c>
      <c r="E47" s="1"/>
    </row>
    <row r="48" spans="1:6" x14ac:dyDescent="0.3">
      <c r="A48">
        <v>27</v>
      </c>
      <c r="B48" s="7">
        <v>44869</v>
      </c>
      <c r="C48" t="s">
        <v>3</v>
      </c>
      <c r="D48" s="1">
        <v>15.15</v>
      </c>
      <c r="E48" s="1"/>
    </row>
    <row r="49" spans="1:5" x14ac:dyDescent="0.3">
      <c r="A49">
        <v>39</v>
      </c>
      <c r="B49" s="7">
        <v>44871</v>
      </c>
      <c r="C49" t="s">
        <v>3</v>
      </c>
      <c r="D49" s="1">
        <v>31.15</v>
      </c>
      <c r="E49" s="1"/>
    </row>
    <row r="50" spans="1:5" x14ac:dyDescent="0.3">
      <c r="A50">
        <v>50</v>
      </c>
      <c r="B50" s="7">
        <v>44873</v>
      </c>
      <c r="C50" t="s">
        <v>3</v>
      </c>
      <c r="D50" s="1">
        <v>85.28</v>
      </c>
      <c r="E50" s="1"/>
    </row>
    <row r="51" spans="1:5" x14ac:dyDescent="0.3">
      <c r="A51">
        <v>61</v>
      </c>
      <c r="B51" s="7">
        <v>44874</v>
      </c>
      <c r="C51" t="s">
        <v>3</v>
      </c>
      <c r="D51" s="1">
        <v>33.6</v>
      </c>
      <c r="E51" s="1"/>
    </row>
    <row r="52" spans="1:5" x14ac:dyDescent="0.3">
      <c r="A52">
        <v>85</v>
      </c>
      <c r="B52" s="7">
        <v>44879</v>
      </c>
      <c r="C52" t="s">
        <v>3</v>
      </c>
      <c r="D52" s="1">
        <v>144.97999999999999</v>
      </c>
      <c r="E52" s="1"/>
    </row>
    <row r="53" spans="1:5" x14ac:dyDescent="0.3">
      <c r="A53">
        <v>107</v>
      </c>
      <c r="B53" s="7">
        <v>44884</v>
      </c>
      <c r="C53" t="s">
        <v>3</v>
      </c>
      <c r="D53" s="1">
        <v>163.59</v>
      </c>
      <c r="E53" s="1"/>
    </row>
    <row r="54" spans="1:5" x14ac:dyDescent="0.3">
      <c r="A54">
        <v>131</v>
      </c>
      <c r="B54" s="7">
        <v>44890</v>
      </c>
      <c r="C54" t="s">
        <v>3</v>
      </c>
      <c r="D54" s="1">
        <v>54.93</v>
      </c>
      <c r="E54" s="1"/>
    </row>
    <row r="55" spans="1:5" x14ac:dyDescent="0.3">
      <c r="A55">
        <v>148</v>
      </c>
      <c r="B55" s="7">
        <v>44892</v>
      </c>
      <c r="C55" t="s">
        <v>3</v>
      </c>
      <c r="D55" s="1">
        <v>92.36</v>
      </c>
      <c r="E55" s="1"/>
    </row>
    <row r="56" spans="1:5" x14ac:dyDescent="0.3">
      <c r="A56">
        <v>14</v>
      </c>
      <c r="B56" s="7">
        <v>44865</v>
      </c>
      <c r="C56" t="s">
        <v>37</v>
      </c>
      <c r="D56" s="1">
        <v>84.51</v>
      </c>
      <c r="E56" s="1"/>
    </row>
    <row r="57" spans="1:5" x14ac:dyDescent="0.3">
      <c r="A57">
        <v>123</v>
      </c>
      <c r="B57" s="7">
        <v>44887</v>
      </c>
      <c r="C57" t="s">
        <v>195</v>
      </c>
      <c r="D57" s="1">
        <v>79.790000000000006</v>
      </c>
      <c r="E57" s="1"/>
    </row>
    <row r="58" spans="1:5" x14ac:dyDescent="0.3">
      <c r="A58">
        <v>102</v>
      </c>
      <c r="B58" s="7">
        <v>44883</v>
      </c>
      <c r="C58" t="s">
        <v>188</v>
      </c>
      <c r="D58" s="1">
        <v>51.25</v>
      </c>
      <c r="E58" s="1"/>
    </row>
    <row r="59" spans="1:5" x14ac:dyDescent="0.3">
      <c r="A59">
        <v>54</v>
      </c>
      <c r="B59" s="7">
        <v>44873</v>
      </c>
      <c r="C59" t="s">
        <v>205</v>
      </c>
      <c r="E59" s="1">
        <v>13.34</v>
      </c>
    </row>
    <row r="60" spans="1:5" x14ac:dyDescent="0.3">
      <c r="A60">
        <v>94</v>
      </c>
      <c r="B60" s="7">
        <v>44881</v>
      </c>
      <c r="C60" t="s">
        <v>205</v>
      </c>
      <c r="E60" s="1">
        <v>345</v>
      </c>
    </row>
    <row r="61" spans="1:5" x14ac:dyDescent="0.3">
      <c r="A61">
        <v>45</v>
      </c>
      <c r="B61" s="7">
        <v>44872</v>
      </c>
      <c r="C61" t="s">
        <v>204</v>
      </c>
      <c r="E61" s="1">
        <v>59.36</v>
      </c>
    </row>
    <row r="62" spans="1:5" x14ac:dyDescent="0.3">
      <c r="A62">
        <v>152</v>
      </c>
      <c r="B62" s="7">
        <v>44893</v>
      </c>
      <c r="C62" t="s">
        <v>75</v>
      </c>
      <c r="D62" s="1">
        <v>21.48</v>
      </c>
      <c r="E62" s="1"/>
    </row>
    <row r="63" spans="1:5" x14ac:dyDescent="0.3">
      <c r="A63">
        <v>126</v>
      </c>
      <c r="B63" s="7">
        <v>44887</v>
      </c>
      <c r="C63" t="s">
        <v>33</v>
      </c>
      <c r="D63" s="1">
        <v>111.96</v>
      </c>
      <c r="E63" s="1"/>
    </row>
    <row r="64" spans="1:5" x14ac:dyDescent="0.3">
      <c r="A64">
        <v>151</v>
      </c>
      <c r="B64" s="7">
        <v>44892</v>
      </c>
      <c r="C64" t="s">
        <v>33</v>
      </c>
      <c r="D64" s="1">
        <v>59.95</v>
      </c>
      <c r="E64" s="1"/>
    </row>
    <row r="65" spans="1:6" x14ac:dyDescent="0.3">
      <c r="A65">
        <v>37</v>
      </c>
      <c r="B65" s="7">
        <v>44870</v>
      </c>
      <c r="C65" t="s">
        <v>170</v>
      </c>
      <c r="D65" s="1">
        <v>10</v>
      </c>
      <c r="E65" s="1"/>
    </row>
    <row r="66" spans="1:6" x14ac:dyDescent="0.3">
      <c r="A66">
        <v>78</v>
      </c>
      <c r="B66" s="7">
        <v>44877</v>
      </c>
      <c r="C66" t="s">
        <v>170</v>
      </c>
      <c r="D66" s="1">
        <v>4.8</v>
      </c>
      <c r="E66" s="1"/>
    </row>
    <row r="67" spans="1:6" x14ac:dyDescent="0.3">
      <c r="A67">
        <v>79</v>
      </c>
      <c r="B67" s="7">
        <v>44877</v>
      </c>
      <c r="C67" t="s">
        <v>170</v>
      </c>
      <c r="D67" s="1">
        <v>5</v>
      </c>
      <c r="E67" s="1"/>
    </row>
    <row r="68" spans="1:6" x14ac:dyDescent="0.3">
      <c r="A68">
        <v>117</v>
      </c>
      <c r="B68" s="7">
        <v>44885</v>
      </c>
      <c r="C68" t="s">
        <v>192</v>
      </c>
      <c r="D68" s="1">
        <v>220</v>
      </c>
      <c r="E68" s="1"/>
    </row>
    <row r="69" spans="1:6" s="12" customFormat="1" x14ac:dyDescent="0.3">
      <c r="A69" s="12">
        <v>129</v>
      </c>
      <c r="B69" s="13">
        <v>44889</v>
      </c>
      <c r="C69" s="12" t="s">
        <v>197</v>
      </c>
      <c r="D69" s="14">
        <v>2050.36</v>
      </c>
      <c r="E69" s="14"/>
      <c r="F69" s="12" t="s">
        <v>486</v>
      </c>
    </row>
    <row r="70" spans="1:6" x14ac:dyDescent="0.3">
      <c r="A70">
        <v>124</v>
      </c>
      <c r="B70" s="7">
        <v>44887</v>
      </c>
      <c r="C70" t="s">
        <v>196</v>
      </c>
      <c r="D70" s="1">
        <v>4.9800000000000004</v>
      </c>
      <c r="E70" s="1"/>
    </row>
    <row r="71" spans="1:6" x14ac:dyDescent="0.3">
      <c r="A71">
        <v>119</v>
      </c>
      <c r="B71" s="7">
        <v>44886</v>
      </c>
      <c r="C71" t="s">
        <v>9</v>
      </c>
      <c r="D71" s="1">
        <v>5.84</v>
      </c>
      <c r="E71" s="1"/>
    </row>
    <row r="72" spans="1:6" x14ac:dyDescent="0.3">
      <c r="A72">
        <v>31</v>
      </c>
      <c r="B72" s="7">
        <v>44869</v>
      </c>
      <c r="C72" t="s">
        <v>168</v>
      </c>
      <c r="D72" s="1">
        <v>47.95</v>
      </c>
      <c r="E72" s="1"/>
    </row>
    <row r="73" spans="1:6" x14ac:dyDescent="0.3">
      <c r="A73">
        <v>118</v>
      </c>
      <c r="B73" s="7">
        <v>44885</v>
      </c>
      <c r="C73" t="s">
        <v>193</v>
      </c>
      <c r="D73" s="1">
        <v>135.47999999999999</v>
      </c>
      <c r="E73" s="1"/>
    </row>
    <row r="74" spans="1:6" x14ac:dyDescent="0.3">
      <c r="A74">
        <v>25</v>
      </c>
      <c r="B74" s="7">
        <v>44868</v>
      </c>
      <c r="C74" t="s">
        <v>167</v>
      </c>
      <c r="D74" s="1">
        <v>5.33</v>
      </c>
      <c r="E74" s="1"/>
    </row>
    <row r="75" spans="1:6" x14ac:dyDescent="0.3">
      <c r="A75">
        <v>100</v>
      </c>
      <c r="B75" s="7">
        <v>44883</v>
      </c>
      <c r="C75" t="s">
        <v>186</v>
      </c>
      <c r="D75" s="1">
        <v>26.3</v>
      </c>
      <c r="E75" s="1"/>
    </row>
    <row r="76" spans="1:6" x14ac:dyDescent="0.3">
      <c r="A76">
        <v>89</v>
      </c>
      <c r="B76" s="7">
        <v>44880</v>
      </c>
      <c r="C76" t="s">
        <v>4</v>
      </c>
      <c r="D76" s="1">
        <v>19.8</v>
      </c>
      <c r="E76" s="1"/>
    </row>
    <row r="77" spans="1:6" x14ac:dyDescent="0.3">
      <c r="A77">
        <v>135</v>
      </c>
      <c r="B77" s="7">
        <v>44890</v>
      </c>
      <c r="C77" t="s">
        <v>101</v>
      </c>
      <c r="D77" s="1">
        <v>5.6</v>
      </c>
      <c r="E77" s="1"/>
    </row>
    <row r="78" spans="1:6" x14ac:dyDescent="0.3">
      <c r="A78">
        <v>42</v>
      </c>
      <c r="B78" s="7">
        <v>44871</v>
      </c>
      <c r="C78" t="s">
        <v>171</v>
      </c>
      <c r="D78" s="1">
        <v>137.97</v>
      </c>
      <c r="E78" s="1"/>
    </row>
    <row r="79" spans="1:6" x14ac:dyDescent="0.3">
      <c r="A79">
        <v>112</v>
      </c>
      <c r="B79" s="7">
        <v>44884</v>
      </c>
      <c r="C79" t="s">
        <v>171</v>
      </c>
      <c r="D79" s="1">
        <v>71.58</v>
      </c>
      <c r="E79" s="1"/>
    </row>
    <row r="80" spans="1:6" x14ac:dyDescent="0.3">
      <c r="A80">
        <v>18</v>
      </c>
      <c r="B80" s="7">
        <v>44866</v>
      </c>
      <c r="C80" t="s">
        <v>166</v>
      </c>
      <c r="D80" s="1">
        <v>18.899999999999999</v>
      </c>
      <c r="E80" s="1"/>
    </row>
    <row r="81" spans="1:5" x14ac:dyDescent="0.3">
      <c r="A81">
        <v>52</v>
      </c>
      <c r="B81" s="7">
        <v>44873</v>
      </c>
      <c r="C81" t="s">
        <v>166</v>
      </c>
      <c r="D81" s="1">
        <v>16.899999999999999</v>
      </c>
      <c r="E81" s="1"/>
    </row>
    <row r="82" spans="1:5" x14ac:dyDescent="0.3">
      <c r="A82">
        <v>98</v>
      </c>
      <c r="B82" s="7">
        <v>44883</v>
      </c>
      <c r="C82" t="s">
        <v>185</v>
      </c>
      <c r="D82" s="1">
        <v>10</v>
      </c>
      <c r="E82" s="1"/>
    </row>
    <row r="83" spans="1:5" x14ac:dyDescent="0.3">
      <c r="A83">
        <v>75</v>
      </c>
      <c r="B83" s="7">
        <v>44876</v>
      </c>
      <c r="C83" t="s">
        <v>19</v>
      </c>
      <c r="D83" s="1">
        <v>19.48</v>
      </c>
      <c r="E83" s="1"/>
    </row>
    <row r="84" spans="1:5" x14ac:dyDescent="0.3">
      <c r="A84">
        <v>144</v>
      </c>
      <c r="B84" s="7">
        <v>44891</v>
      </c>
      <c r="C84" t="s">
        <v>202</v>
      </c>
      <c r="D84" s="1">
        <v>58.5</v>
      </c>
      <c r="E84" s="1"/>
    </row>
    <row r="85" spans="1:5" x14ac:dyDescent="0.3">
      <c r="A85">
        <v>65</v>
      </c>
      <c r="B85" s="7">
        <v>44874</v>
      </c>
      <c r="C85" t="s">
        <v>175</v>
      </c>
      <c r="D85" s="1">
        <v>88.7</v>
      </c>
      <c r="E85" s="1"/>
    </row>
    <row r="86" spans="1:5" x14ac:dyDescent="0.3">
      <c r="A86">
        <v>26</v>
      </c>
      <c r="B86" s="7">
        <v>44869</v>
      </c>
      <c r="C86" t="s">
        <v>53</v>
      </c>
      <c r="D86" s="1">
        <v>26</v>
      </c>
      <c r="E86" s="1"/>
    </row>
    <row r="87" spans="1:5" x14ac:dyDescent="0.3">
      <c r="A87">
        <v>34</v>
      </c>
      <c r="B87" s="7">
        <v>44870</v>
      </c>
      <c r="C87" t="s">
        <v>53</v>
      </c>
      <c r="D87" s="1">
        <v>7</v>
      </c>
      <c r="E87" s="1"/>
    </row>
    <row r="88" spans="1:5" x14ac:dyDescent="0.3">
      <c r="A88">
        <v>137</v>
      </c>
      <c r="B88" s="7">
        <v>44891</v>
      </c>
      <c r="C88" t="s">
        <v>53</v>
      </c>
      <c r="D88" s="1">
        <v>13.5</v>
      </c>
      <c r="E88" s="1"/>
    </row>
    <row r="89" spans="1:5" x14ac:dyDescent="0.3">
      <c r="A89">
        <v>23</v>
      </c>
      <c r="B89" s="7">
        <v>44868</v>
      </c>
      <c r="C89" t="s">
        <v>30</v>
      </c>
      <c r="D89" s="1">
        <v>40</v>
      </c>
      <c r="E89" s="1"/>
    </row>
    <row r="90" spans="1:5" x14ac:dyDescent="0.3">
      <c r="A90">
        <v>28</v>
      </c>
      <c r="B90" s="7">
        <v>44869</v>
      </c>
      <c r="C90" t="s">
        <v>30</v>
      </c>
      <c r="D90" s="1">
        <v>42</v>
      </c>
      <c r="E90" s="1"/>
    </row>
    <row r="91" spans="1:5" x14ac:dyDescent="0.3">
      <c r="A91">
        <v>40</v>
      </c>
      <c r="B91" s="7">
        <v>44871</v>
      </c>
      <c r="C91" t="s">
        <v>30</v>
      </c>
      <c r="D91" s="1">
        <v>50</v>
      </c>
      <c r="E91" s="1"/>
    </row>
    <row r="92" spans="1:5" x14ac:dyDescent="0.3">
      <c r="A92">
        <v>51</v>
      </c>
      <c r="B92" s="7">
        <v>44873</v>
      </c>
      <c r="C92" t="s">
        <v>30</v>
      </c>
      <c r="D92" s="1">
        <v>50</v>
      </c>
      <c r="E92" s="1"/>
    </row>
    <row r="93" spans="1:5" x14ac:dyDescent="0.3">
      <c r="A93">
        <v>62</v>
      </c>
      <c r="B93" s="7">
        <v>44874</v>
      </c>
      <c r="C93" t="s">
        <v>30</v>
      </c>
      <c r="D93" s="1">
        <v>88</v>
      </c>
      <c r="E93" s="1"/>
    </row>
    <row r="94" spans="1:5" x14ac:dyDescent="0.3">
      <c r="A94">
        <v>86</v>
      </c>
      <c r="B94" s="7">
        <v>44879</v>
      </c>
      <c r="C94" t="s">
        <v>30</v>
      </c>
      <c r="D94" s="1">
        <v>88</v>
      </c>
      <c r="E94" s="1"/>
    </row>
    <row r="95" spans="1:5" x14ac:dyDescent="0.3">
      <c r="A95">
        <v>132</v>
      </c>
      <c r="B95" s="7">
        <v>44890</v>
      </c>
      <c r="C95" t="s">
        <v>30</v>
      </c>
      <c r="D95" s="1">
        <v>158</v>
      </c>
      <c r="E95" s="1"/>
    </row>
    <row r="96" spans="1:5" x14ac:dyDescent="0.3">
      <c r="A96">
        <v>133</v>
      </c>
      <c r="B96" s="7">
        <v>44890</v>
      </c>
      <c r="C96" t="s">
        <v>30</v>
      </c>
      <c r="D96" s="1">
        <v>78</v>
      </c>
      <c r="E96" s="1"/>
    </row>
    <row r="97" spans="1:5" x14ac:dyDescent="0.3">
      <c r="A97">
        <v>90</v>
      </c>
      <c r="B97" s="7">
        <v>44880</v>
      </c>
      <c r="C97" t="s">
        <v>46</v>
      </c>
      <c r="D97" s="1">
        <v>20</v>
      </c>
      <c r="E97" s="1"/>
    </row>
    <row r="98" spans="1:5" x14ac:dyDescent="0.3">
      <c r="A98">
        <v>10</v>
      </c>
      <c r="B98" s="7">
        <v>44864</v>
      </c>
      <c r="C98" t="s">
        <v>162</v>
      </c>
      <c r="D98" s="1">
        <v>125.39</v>
      </c>
      <c r="E98" s="1"/>
    </row>
    <row r="99" spans="1:5" x14ac:dyDescent="0.3">
      <c r="A99">
        <v>38</v>
      </c>
      <c r="B99" s="7">
        <v>44871</v>
      </c>
      <c r="C99" t="s">
        <v>162</v>
      </c>
      <c r="D99" s="1">
        <v>125.39</v>
      </c>
      <c r="E99" s="1"/>
    </row>
    <row r="100" spans="1:5" x14ac:dyDescent="0.3">
      <c r="A100">
        <v>81</v>
      </c>
      <c r="B100" s="7">
        <v>44878</v>
      </c>
      <c r="C100" t="s">
        <v>162</v>
      </c>
      <c r="D100" s="1">
        <v>125.39</v>
      </c>
      <c r="E100" s="1"/>
    </row>
    <row r="101" spans="1:5" x14ac:dyDescent="0.3">
      <c r="A101">
        <v>115</v>
      </c>
      <c r="B101" s="7">
        <v>44885</v>
      </c>
      <c r="C101" t="s">
        <v>162</v>
      </c>
      <c r="D101" s="1">
        <v>125.39</v>
      </c>
      <c r="E101" s="1"/>
    </row>
    <row r="102" spans="1:5" x14ac:dyDescent="0.3">
      <c r="A102">
        <v>147</v>
      </c>
      <c r="B102" s="7">
        <v>44892</v>
      </c>
      <c r="C102" t="s">
        <v>162</v>
      </c>
      <c r="D102" s="1">
        <v>125.39</v>
      </c>
      <c r="E102" s="1"/>
    </row>
    <row r="103" spans="1:5" x14ac:dyDescent="0.3">
      <c r="A103">
        <v>83</v>
      </c>
      <c r="B103" s="7">
        <v>44878</v>
      </c>
      <c r="C103" t="s">
        <v>182</v>
      </c>
      <c r="D103" s="1">
        <v>25</v>
      </c>
      <c r="E103" s="1"/>
    </row>
    <row r="104" spans="1:5" x14ac:dyDescent="0.3">
      <c r="A104">
        <v>8</v>
      </c>
      <c r="B104" s="7">
        <v>44863</v>
      </c>
      <c r="C104" t="s">
        <v>161</v>
      </c>
      <c r="D104" s="1">
        <v>32.1</v>
      </c>
      <c r="E104" s="1"/>
    </row>
    <row r="105" spans="1:5" x14ac:dyDescent="0.3">
      <c r="A105">
        <v>128</v>
      </c>
      <c r="B105" s="7">
        <v>44887</v>
      </c>
      <c r="C105" t="s">
        <v>110</v>
      </c>
      <c r="D105" s="1">
        <v>18.5</v>
      </c>
      <c r="E105" s="1"/>
    </row>
    <row r="106" spans="1:5" x14ac:dyDescent="0.3">
      <c r="A106">
        <v>67</v>
      </c>
      <c r="B106" s="7">
        <v>44874</v>
      </c>
      <c r="C106" t="s">
        <v>73</v>
      </c>
      <c r="D106" s="1">
        <v>17.399999999999999</v>
      </c>
      <c r="E106" s="1"/>
    </row>
    <row r="107" spans="1:5" x14ac:dyDescent="0.3">
      <c r="A107">
        <v>76</v>
      </c>
      <c r="B107" s="7">
        <v>44877</v>
      </c>
      <c r="C107" t="s">
        <v>179</v>
      </c>
      <c r="D107" s="1">
        <v>27</v>
      </c>
      <c r="E107" s="1"/>
    </row>
    <row r="108" spans="1:5" x14ac:dyDescent="0.3">
      <c r="A108">
        <v>71</v>
      </c>
      <c r="B108" s="7">
        <v>44875</v>
      </c>
      <c r="C108" t="s">
        <v>178</v>
      </c>
      <c r="D108" s="1">
        <v>43.98</v>
      </c>
      <c r="E108" s="1"/>
    </row>
    <row r="109" spans="1:5" x14ac:dyDescent="0.3">
      <c r="A109">
        <v>32</v>
      </c>
      <c r="B109" s="7">
        <v>44870</v>
      </c>
      <c r="C109" t="s">
        <v>169</v>
      </c>
      <c r="D109" s="1">
        <v>24</v>
      </c>
      <c r="E109" s="1"/>
    </row>
    <row r="110" spans="1:5" x14ac:dyDescent="0.3">
      <c r="A110">
        <v>33</v>
      </c>
      <c r="B110" s="7">
        <v>44870</v>
      </c>
      <c r="C110" t="s">
        <v>169</v>
      </c>
      <c r="D110" s="1">
        <v>10</v>
      </c>
      <c r="E110" s="1"/>
    </row>
    <row r="111" spans="1:5" x14ac:dyDescent="0.3">
      <c r="A111">
        <v>116</v>
      </c>
      <c r="B111" s="7">
        <v>44885</v>
      </c>
      <c r="C111" t="s">
        <v>169</v>
      </c>
      <c r="D111" s="1">
        <v>23.5</v>
      </c>
      <c r="E111" s="1"/>
    </row>
    <row r="112" spans="1:5" x14ac:dyDescent="0.3">
      <c r="A112">
        <v>69</v>
      </c>
      <c r="B112" s="7">
        <v>44875</v>
      </c>
      <c r="C112" t="s">
        <v>177</v>
      </c>
      <c r="D112" s="1">
        <v>102.55</v>
      </c>
      <c r="E112" s="1"/>
    </row>
    <row r="113" spans="1:5" x14ac:dyDescent="0.3">
      <c r="A113">
        <v>17</v>
      </c>
      <c r="B113" s="7">
        <v>44866</v>
      </c>
      <c r="C113" t="s">
        <v>165</v>
      </c>
      <c r="D113" s="1">
        <v>225.28</v>
      </c>
      <c r="E113" s="1"/>
    </row>
    <row r="114" spans="1:5" x14ac:dyDescent="0.3">
      <c r="A114">
        <v>105</v>
      </c>
      <c r="B114" s="7">
        <v>44883</v>
      </c>
      <c r="C114" t="s">
        <v>190</v>
      </c>
      <c r="D114" s="1">
        <v>7</v>
      </c>
      <c r="E114" s="1"/>
    </row>
    <row r="115" spans="1:5" x14ac:dyDescent="0.3">
      <c r="A115">
        <v>84</v>
      </c>
      <c r="B115" s="7">
        <v>44878</v>
      </c>
      <c r="C115" t="s">
        <v>28</v>
      </c>
      <c r="D115" s="1">
        <v>4.2300000000000004</v>
      </c>
      <c r="E115" s="1"/>
    </row>
    <row r="116" spans="1:5" x14ac:dyDescent="0.3">
      <c r="A116">
        <v>82</v>
      </c>
      <c r="B116" s="7">
        <v>44878</v>
      </c>
      <c r="C116" t="s">
        <v>181</v>
      </c>
      <c r="D116" s="1">
        <v>21.12</v>
      </c>
      <c r="E116" s="1"/>
    </row>
    <row r="117" spans="1:5" x14ac:dyDescent="0.3">
      <c r="A117">
        <v>74</v>
      </c>
      <c r="B117" s="7">
        <v>44876</v>
      </c>
      <c r="C117" t="s">
        <v>35</v>
      </c>
      <c r="D117" s="1">
        <v>12.49</v>
      </c>
      <c r="E117" s="1"/>
    </row>
    <row r="118" spans="1:5" x14ac:dyDescent="0.3">
      <c r="A118">
        <v>113</v>
      </c>
      <c r="B118" s="7">
        <v>44884</v>
      </c>
      <c r="C118" t="s">
        <v>191</v>
      </c>
      <c r="D118" s="1">
        <v>107.88</v>
      </c>
      <c r="E118" s="1"/>
    </row>
    <row r="119" spans="1:5" x14ac:dyDescent="0.3">
      <c r="A119">
        <v>141</v>
      </c>
      <c r="B119" s="7">
        <v>44891</v>
      </c>
      <c r="C119" t="s">
        <v>200</v>
      </c>
      <c r="D119" s="1">
        <v>63.96</v>
      </c>
      <c r="E119" s="1"/>
    </row>
    <row r="120" spans="1:5" x14ac:dyDescent="0.3">
      <c r="A120">
        <v>87</v>
      </c>
      <c r="B120" s="7">
        <v>44879</v>
      </c>
      <c r="C120" t="s">
        <v>183</v>
      </c>
      <c r="D120" s="1">
        <v>37.799999999999997</v>
      </c>
      <c r="E120" s="1"/>
    </row>
    <row r="121" spans="1:5" x14ac:dyDescent="0.3">
      <c r="A121">
        <v>88</v>
      </c>
      <c r="B121" s="7">
        <v>44879</v>
      </c>
      <c r="C121" t="s">
        <v>183</v>
      </c>
      <c r="D121" s="1">
        <v>2.29</v>
      </c>
      <c r="E121" s="1"/>
    </row>
    <row r="122" spans="1:5" x14ac:dyDescent="0.3">
      <c r="A122">
        <v>136</v>
      </c>
      <c r="B122" s="7">
        <v>44891</v>
      </c>
      <c r="C122" t="s">
        <v>198</v>
      </c>
      <c r="D122" s="1">
        <v>151.94999999999999</v>
      </c>
      <c r="E122" s="1"/>
    </row>
    <row r="123" spans="1:5" x14ac:dyDescent="0.3">
      <c r="A123">
        <v>58</v>
      </c>
      <c r="B123" s="7">
        <v>44873</v>
      </c>
      <c r="C123" t="s">
        <v>174</v>
      </c>
      <c r="D123" s="1">
        <v>45</v>
      </c>
      <c r="E123" s="1"/>
    </row>
    <row r="124" spans="1:5" x14ac:dyDescent="0.3">
      <c r="A124">
        <v>140</v>
      </c>
      <c r="B124" s="7">
        <v>44891</v>
      </c>
      <c r="C124" t="s">
        <v>199</v>
      </c>
      <c r="D124" s="1">
        <v>16.5</v>
      </c>
      <c r="E124" s="1"/>
    </row>
    <row r="125" spans="1:5" x14ac:dyDescent="0.3">
      <c r="A125">
        <v>30</v>
      </c>
      <c r="B125" s="7">
        <v>44869</v>
      </c>
      <c r="C125" t="s">
        <v>15</v>
      </c>
      <c r="D125" s="1">
        <v>48.5</v>
      </c>
      <c r="E125" s="1"/>
    </row>
    <row r="126" spans="1:5" x14ac:dyDescent="0.3">
      <c r="A126">
        <v>80</v>
      </c>
      <c r="B126" s="7">
        <v>44877</v>
      </c>
      <c r="C126" t="s">
        <v>180</v>
      </c>
      <c r="D126" s="1">
        <v>12.2</v>
      </c>
      <c r="E126" s="1"/>
    </row>
    <row r="127" spans="1:5" x14ac:dyDescent="0.3">
      <c r="A127">
        <v>3</v>
      </c>
      <c r="B127" s="7">
        <v>44862</v>
      </c>
      <c r="C127" t="s">
        <v>160</v>
      </c>
      <c r="D127" s="1">
        <v>61.04</v>
      </c>
      <c r="E127" s="1"/>
    </row>
    <row r="128" spans="1:5" x14ac:dyDescent="0.3">
      <c r="A128">
        <v>143</v>
      </c>
      <c r="B128" s="7">
        <v>44891</v>
      </c>
      <c r="C128" t="s">
        <v>201</v>
      </c>
      <c r="D128" s="1">
        <v>27.9</v>
      </c>
      <c r="E128" s="1"/>
    </row>
    <row r="129" spans="1:5" x14ac:dyDescent="0.3">
      <c r="A129">
        <v>2</v>
      </c>
      <c r="B129" s="7">
        <v>44862</v>
      </c>
      <c r="C129" t="s">
        <v>159</v>
      </c>
      <c r="D129" s="1">
        <v>4.7</v>
      </c>
      <c r="E129" s="1"/>
    </row>
    <row r="130" spans="1:5" x14ac:dyDescent="0.3">
      <c r="A130">
        <v>101</v>
      </c>
      <c r="B130" s="7">
        <v>44883</v>
      </c>
      <c r="C130" t="s">
        <v>187</v>
      </c>
      <c r="D130" s="1">
        <v>128</v>
      </c>
      <c r="E130" s="1"/>
    </row>
    <row r="131" spans="1:5" x14ac:dyDescent="0.3">
      <c r="A131">
        <v>103</v>
      </c>
      <c r="B131" s="7">
        <v>44883</v>
      </c>
      <c r="C131" t="s">
        <v>189</v>
      </c>
      <c r="D131" s="1">
        <v>48.05</v>
      </c>
      <c r="E131" s="1"/>
    </row>
    <row r="132" spans="1:5" x14ac:dyDescent="0.3">
      <c r="A132">
        <v>104</v>
      </c>
      <c r="B132" s="7">
        <v>44883</v>
      </c>
      <c r="C132" t="s">
        <v>189</v>
      </c>
      <c r="D132" s="1">
        <v>30.51</v>
      </c>
      <c r="E132" s="1"/>
    </row>
    <row r="133" spans="1:5" x14ac:dyDescent="0.3">
      <c r="A133">
        <v>138</v>
      </c>
      <c r="B133" s="7">
        <v>44891</v>
      </c>
      <c r="C133" t="s">
        <v>69</v>
      </c>
      <c r="D133" s="1">
        <v>135.94999999999999</v>
      </c>
      <c r="E133" s="1"/>
    </row>
    <row r="134" spans="1:5" x14ac:dyDescent="0.3">
      <c r="A134">
        <v>49</v>
      </c>
      <c r="B134" s="7">
        <v>44873</v>
      </c>
      <c r="C134" t="s">
        <v>29</v>
      </c>
      <c r="D134" s="1">
        <v>117</v>
      </c>
      <c r="E134" s="1"/>
    </row>
    <row r="135" spans="1:5" x14ac:dyDescent="0.3">
      <c r="A135">
        <v>9</v>
      </c>
      <c r="B135" s="7">
        <v>44864</v>
      </c>
      <c r="C135" t="s">
        <v>68</v>
      </c>
      <c r="D135" s="1">
        <v>10.71</v>
      </c>
      <c r="E135" s="1"/>
    </row>
    <row r="136" spans="1:5" x14ac:dyDescent="0.3">
      <c r="A136">
        <v>41</v>
      </c>
      <c r="B136" s="7">
        <v>44871</v>
      </c>
      <c r="C136" t="s">
        <v>68</v>
      </c>
      <c r="D136" s="1">
        <v>10.71</v>
      </c>
      <c r="E136" s="1"/>
    </row>
    <row r="137" spans="1:5" x14ac:dyDescent="0.3">
      <c r="A137">
        <v>106</v>
      </c>
      <c r="B137" s="7">
        <v>44884</v>
      </c>
      <c r="C137" t="s">
        <v>68</v>
      </c>
      <c r="D137" s="1">
        <v>8.08</v>
      </c>
      <c r="E137" s="1"/>
    </row>
    <row r="138" spans="1:5" x14ac:dyDescent="0.3">
      <c r="A138">
        <v>114</v>
      </c>
      <c r="B138" s="7">
        <v>44885</v>
      </c>
      <c r="C138" t="s">
        <v>68</v>
      </c>
      <c r="D138" s="1">
        <v>11.52</v>
      </c>
      <c r="E138" s="1"/>
    </row>
    <row r="139" spans="1:5" x14ac:dyDescent="0.3">
      <c r="A139">
        <v>145</v>
      </c>
      <c r="B139" s="7">
        <v>44891</v>
      </c>
      <c r="C139" t="s">
        <v>203</v>
      </c>
      <c r="D139" s="1">
        <v>56</v>
      </c>
      <c r="E139" s="1"/>
    </row>
    <row r="140" spans="1:5" x14ac:dyDescent="0.3">
      <c r="A140">
        <v>146</v>
      </c>
      <c r="B140" s="7">
        <v>44891</v>
      </c>
      <c r="C140" t="s">
        <v>203</v>
      </c>
      <c r="D140" s="1">
        <v>12</v>
      </c>
      <c r="E140" s="1"/>
    </row>
    <row r="141" spans="1:5" x14ac:dyDescent="0.3">
      <c r="A141">
        <v>7</v>
      </c>
      <c r="B141" s="7">
        <v>44863</v>
      </c>
      <c r="C141" t="s">
        <v>59</v>
      </c>
      <c r="D141" s="1">
        <v>26.31</v>
      </c>
      <c r="E141" s="1"/>
    </row>
    <row r="142" spans="1:5" x14ac:dyDescent="0.3">
      <c r="A142">
        <v>59</v>
      </c>
      <c r="B142" s="7">
        <v>44873</v>
      </c>
      <c r="C142" t="s">
        <v>59</v>
      </c>
      <c r="D142" s="1">
        <v>22.5</v>
      </c>
      <c r="E142" s="1"/>
    </row>
    <row r="143" spans="1:5" x14ac:dyDescent="0.3">
      <c r="A143">
        <v>60</v>
      </c>
      <c r="B143" s="7">
        <v>44873</v>
      </c>
      <c r="C143" t="s">
        <v>59</v>
      </c>
      <c r="D143" s="1">
        <v>1</v>
      </c>
      <c r="E143" s="1"/>
    </row>
    <row r="144" spans="1:5" x14ac:dyDescent="0.3">
      <c r="A144">
        <v>66</v>
      </c>
      <c r="B144" s="7">
        <v>44874</v>
      </c>
      <c r="C144" t="s">
        <v>59</v>
      </c>
      <c r="D144" s="1">
        <v>11.95</v>
      </c>
      <c r="E144" s="1"/>
    </row>
    <row r="145" spans="1:5" x14ac:dyDescent="0.3">
      <c r="A145">
        <v>24</v>
      </c>
      <c r="B145" s="7">
        <v>44868</v>
      </c>
      <c r="C145" t="s">
        <v>16</v>
      </c>
      <c r="D145" s="1">
        <v>53</v>
      </c>
      <c r="E145" s="1"/>
    </row>
    <row r="146" spans="1:5" x14ac:dyDescent="0.3">
      <c r="A146">
        <v>16</v>
      </c>
      <c r="B146" s="7">
        <v>44865</v>
      </c>
      <c r="C146" t="s">
        <v>164</v>
      </c>
      <c r="D146" s="1">
        <v>24.47</v>
      </c>
      <c r="E146" s="1"/>
    </row>
    <row r="147" spans="1:5" x14ac:dyDescent="0.3">
      <c r="A147">
        <v>97</v>
      </c>
      <c r="B147" s="7">
        <v>44883</v>
      </c>
      <c r="C147" t="s">
        <v>184</v>
      </c>
      <c r="D147" s="1">
        <v>177.33</v>
      </c>
      <c r="E147" s="1"/>
    </row>
    <row r="148" spans="1:5" x14ac:dyDescent="0.3">
      <c r="A148">
        <v>64</v>
      </c>
      <c r="B148" s="7">
        <v>44874</v>
      </c>
      <c r="C148" t="s">
        <v>41</v>
      </c>
      <c r="D148" s="1">
        <v>52.22</v>
      </c>
      <c r="E148" s="1"/>
    </row>
    <row r="149" spans="1:5" x14ac:dyDescent="0.3">
      <c r="A149">
        <v>6</v>
      </c>
      <c r="B149" s="7">
        <v>44863</v>
      </c>
      <c r="C149" t="s">
        <v>32</v>
      </c>
      <c r="D149" s="1">
        <v>179.79</v>
      </c>
      <c r="E149" s="1"/>
    </row>
    <row r="150" spans="1:5" x14ac:dyDescent="0.3">
      <c r="A150">
        <v>15</v>
      </c>
      <c r="B150" s="7">
        <v>44865</v>
      </c>
      <c r="C150" t="s">
        <v>32</v>
      </c>
      <c r="D150" s="1">
        <v>202.08</v>
      </c>
      <c r="E150" s="1"/>
    </row>
    <row r="151" spans="1:5" x14ac:dyDescent="0.3">
      <c r="A151">
        <v>125</v>
      </c>
      <c r="B151" s="7">
        <v>44887</v>
      </c>
      <c r="C151" t="s">
        <v>32</v>
      </c>
      <c r="D151" s="1">
        <v>204.24</v>
      </c>
      <c r="E151" s="1"/>
    </row>
    <row r="152" spans="1:5" x14ac:dyDescent="0.3">
      <c r="A152">
        <v>150</v>
      </c>
      <c r="B152" s="7">
        <v>44892</v>
      </c>
      <c r="C152" t="s">
        <v>32</v>
      </c>
      <c r="D152" s="1">
        <v>135.55000000000001</v>
      </c>
      <c r="E152" s="1"/>
    </row>
    <row r="153" spans="1:5" x14ac:dyDescent="0.3">
      <c r="A153">
        <v>120</v>
      </c>
      <c r="B153" s="7">
        <v>44886</v>
      </c>
      <c r="C153" t="s">
        <v>6</v>
      </c>
      <c r="D153" s="1">
        <v>5.55</v>
      </c>
      <c r="E153" s="1"/>
    </row>
    <row r="154" spans="1:5" x14ac:dyDescent="0.3">
      <c r="D154" s="1">
        <f>SUM(D2:D153)</f>
        <v>12237.979999999994</v>
      </c>
    </row>
    <row r="156" spans="1:5" x14ac:dyDescent="0.3">
      <c r="C156" t="s">
        <v>82</v>
      </c>
    </row>
    <row r="157" spans="1:5" x14ac:dyDescent="0.3">
      <c r="C157" t="s">
        <v>79</v>
      </c>
      <c r="D157" s="1">
        <f>SUM(D37:D40,D63:D64,D89:D96)</f>
        <v>1206.1600000000001</v>
      </c>
    </row>
    <row r="158" spans="1:5" x14ac:dyDescent="0.3">
      <c r="C158" t="s">
        <v>83</v>
      </c>
      <c r="D158" s="1">
        <f>SUM(D6:D11)</f>
        <v>881.83</v>
      </c>
    </row>
    <row r="159" spans="1:5" x14ac:dyDescent="0.3">
      <c r="C159" t="s">
        <v>85</v>
      </c>
      <c r="D159" s="1">
        <f>SUM(D16:D36)-SUM(E59:E61)</f>
        <v>1089.79</v>
      </c>
    </row>
    <row r="160" spans="1:5" x14ac:dyDescent="0.3">
      <c r="C160" t="s">
        <v>81</v>
      </c>
      <c r="D160" s="1">
        <f>SUM(D14:D15,D86:D88)</f>
        <v>176.5</v>
      </c>
    </row>
    <row r="161" spans="3:6" x14ac:dyDescent="0.3">
      <c r="C161" t="s">
        <v>86</v>
      </c>
    </row>
    <row r="162" spans="3:6" x14ac:dyDescent="0.3">
      <c r="C162" t="s">
        <v>80</v>
      </c>
      <c r="D162" s="1">
        <f>SUM(D75:D76,D80:D81,D103:D106)</f>
        <v>174.9</v>
      </c>
    </row>
    <row r="163" spans="3:6" x14ac:dyDescent="0.3">
      <c r="C163" t="s">
        <v>78</v>
      </c>
      <c r="D163" s="1">
        <f>SUM(D47:D57,D83,D149:D152)</f>
        <v>1743.1899999999998</v>
      </c>
    </row>
    <row r="164" spans="3:6" x14ac:dyDescent="0.3">
      <c r="C164" t="s">
        <v>84</v>
      </c>
      <c r="D164" s="1">
        <f>SUM(D46,D108,D145)</f>
        <v>237.92</v>
      </c>
    </row>
    <row r="165" spans="3:6" x14ac:dyDescent="0.3">
      <c r="C165" t="s">
        <v>77</v>
      </c>
    </row>
    <row r="166" spans="3:6" x14ac:dyDescent="0.3">
      <c r="C166" t="s">
        <v>493</v>
      </c>
      <c r="D166" s="1">
        <f>SUM(D98:D102)</f>
        <v>626.95000000000005</v>
      </c>
    </row>
    <row r="171" spans="3:6" x14ac:dyDescent="0.3">
      <c r="F171" s="1"/>
    </row>
    <row r="175" spans="3:6" x14ac:dyDescent="0.3">
      <c r="F175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4EC1B-8BF6-4919-96B6-BA6FE6C909B6}">
  <dimension ref="A1:F144"/>
  <sheetViews>
    <sheetView zoomScale="85" zoomScaleNormal="85" workbookViewId="0">
      <selection activeCell="G134" sqref="G134"/>
    </sheetView>
  </sheetViews>
  <sheetFormatPr defaultRowHeight="14.4" x14ac:dyDescent="0.3"/>
  <cols>
    <col min="1" max="1" width="4.44140625" bestFit="1" customWidth="1"/>
    <col min="2" max="2" width="27.77734375" style="7" bestFit="1" customWidth="1"/>
    <col min="3" max="3" width="56.44140625" bestFit="1" customWidth="1"/>
    <col min="4" max="4" width="11.6640625" style="1" bestFit="1" customWidth="1"/>
    <col min="5" max="5" width="11.44140625" style="1" bestFit="1" customWidth="1"/>
    <col min="7" max="7" width="10.5546875" bestFit="1" customWidth="1"/>
  </cols>
  <sheetData>
    <row r="1" spans="1:6" x14ac:dyDescent="0.3">
      <c r="A1" s="8" t="s">
        <v>480</v>
      </c>
      <c r="B1" s="9" t="s">
        <v>481</v>
      </c>
      <c r="C1" s="8" t="s">
        <v>482</v>
      </c>
      <c r="D1" s="10" t="s">
        <v>483</v>
      </c>
      <c r="E1" s="10" t="s">
        <v>484</v>
      </c>
      <c r="F1" s="8" t="s">
        <v>485</v>
      </c>
    </row>
    <row r="2" spans="1:6" x14ac:dyDescent="0.3">
      <c r="A2">
        <v>1</v>
      </c>
      <c r="B2" s="7">
        <v>44891</v>
      </c>
      <c r="C2" t="s">
        <v>168</v>
      </c>
      <c r="D2" s="1">
        <v>7</v>
      </c>
    </row>
    <row r="3" spans="1:6" x14ac:dyDescent="0.3">
      <c r="A3">
        <v>72</v>
      </c>
      <c r="B3" s="7">
        <v>44905</v>
      </c>
      <c r="C3" t="s">
        <v>214</v>
      </c>
      <c r="D3" s="1">
        <v>180.22</v>
      </c>
    </row>
    <row r="4" spans="1:6" x14ac:dyDescent="0.3">
      <c r="A4">
        <v>78</v>
      </c>
      <c r="B4" s="7">
        <v>44906</v>
      </c>
      <c r="C4" t="s">
        <v>214</v>
      </c>
      <c r="D4" s="1">
        <v>113.12</v>
      </c>
    </row>
    <row r="5" spans="1:6" x14ac:dyDescent="0.3">
      <c r="A5">
        <v>7</v>
      </c>
      <c r="B5" s="7">
        <v>44894</v>
      </c>
      <c r="C5" t="s">
        <v>10</v>
      </c>
      <c r="D5" s="1">
        <v>98</v>
      </c>
    </row>
    <row r="6" spans="1:6" x14ac:dyDescent="0.3">
      <c r="A6">
        <v>41</v>
      </c>
      <c r="B6" s="7">
        <v>44901</v>
      </c>
      <c r="C6" t="s">
        <v>10</v>
      </c>
      <c r="D6" s="1">
        <v>146.94999999999999</v>
      </c>
    </row>
    <row r="7" spans="1:6" x14ac:dyDescent="0.3">
      <c r="A7">
        <v>92</v>
      </c>
      <c r="B7" s="7">
        <v>44911</v>
      </c>
      <c r="C7" t="s">
        <v>10</v>
      </c>
      <c r="D7" s="1">
        <v>84.99</v>
      </c>
    </row>
    <row r="8" spans="1:6" x14ac:dyDescent="0.3">
      <c r="A8">
        <v>93</v>
      </c>
      <c r="B8" s="7">
        <v>44911</v>
      </c>
      <c r="C8" t="s">
        <v>10</v>
      </c>
      <c r="D8" s="1">
        <v>145.94999999999999</v>
      </c>
    </row>
    <row r="9" spans="1:6" x14ac:dyDescent="0.3">
      <c r="A9">
        <v>95</v>
      </c>
      <c r="B9" s="7">
        <v>44912</v>
      </c>
      <c r="C9" t="s">
        <v>10</v>
      </c>
      <c r="D9" s="1">
        <v>76.900000000000006</v>
      </c>
    </row>
    <row r="10" spans="1:6" x14ac:dyDescent="0.3">
      <c r="A10">
        <v>65</v>
      </c>
      <c r="B10" s="7">
        <v>44905</v>
      </c>
      <c r="C10" t="s">
        <v>2</v>
      </c>
      <c r="D10" s="1">
        <v>35.99</v>
      </c>
    </row>
    <row r="11" spans="1:6" x14ac:dyDescent="0.3">
      <c r="A11">
        <v>71</v>
      </c>
      <c r="B11" s="7">
        <v>44905</v>
      </c>
      <c r="C11" t="s">
        <v>2</v>
      </c>
      <c r="D11" s="1">
        <v>96.88</v>
      </c>
    </row>
    <row r="12" spans="1:6" x14ac:dyDescent="0.3">
      <c r="A12">
        <v>119</v>
      </c>
      <c r="B12" s="7">
        <v>44920</v>
      </c>
      <c r="C12" t="s">
        <v>70</v>
      </c>
      <c r="D12" s="1">
        <v>11.99</v>
      </c>
    </row>
    <row r="13" spans="1:6" x14ac:dyDescent="0.3">
      <c r="A13">
        <v>124</v>
      </c>
      <c r="B13" s="7">
        <v>44921</v>
      </c>
      <c r="C13" t="s">
        <v>70</v>
      </c>
      <c r="D13" s="1">
        <v>18.989999999999998</v>
      </c>
    </row>
    <row r="14" spans="1:6" x14ac:dyDescent="0.3">
      <c r="A14">
        <v>57</v>
      </c>
      <c r="B14" s="7">
        <v>44903</v>
      </c>
      <c r="C14" t="s">
        <v>42</v>
      </c>
      <c r="D14" s="1">
        <v>110.55</v>
      </c>
    </row>
    <row r="15" spans="1:6" x14ac:dyDescent="0.3">
      <c r="A15">
        <v>105</v>
      </c>
      <c r="B15" s="7">
        <v>44915</v>
      </c>
      <c r="C15" t="s">
        <v>221</v>
      </c>
      <c r="D15" s="1">
        <v>62.84</v>
      </c>
    </row>
    <row r="16" spans="1:6" x14ac:dyDescent="0.3">
      <c r="A16">
        <v>106</v>
      </c>
      <c r="B16" s="7">
        <v>44915</v>
      </c>
      <c r="C16" t="s">
        <v>222</v>
      </c>
      <c r="D16" s="1">
        <v>58.92</v>
      </c>
    </row>
    <row r="17" spans="1:4" x14ac:dyDescent="0.3">
      <c r="A17">
        <v>25</v>
      </c>
      <c r="B17" s="7">
        <v>44898</v>
      </c>
      <c r="C17" t="s">
        <v>208</v>
      </c>
      <c r="D17" s="1">
        <v>440.32</v>
      </c>
    </row>
    <row r="18" spans="1:4" x14ac:dyDescent="0.3">
      <c r="A18">
        <v>103</v>
      </c>
      <c r="B18" s="7">
        <v>44914</v>
      </c>
      <c r="C18" t="s">
        <v>11</v>
      </c>
      <c r="D18" s="1">
        <v>6.99</v>
      </c>
    </row>
    <row r="19" spans="1:4" x14ac:dyDescent="0.3">
      <c r="A19">
        <v>33</v>
      </c>
      <c r="B19" s="7">
        <v>44899</v>
      </c>
      <c r="C19" t="s">
        <v>127</v>
      </c>
      <c r="D19" s="1">
        <v>180</v>
      </c>
    </row>
    <row r="20" spans="1:4" x14ac:dyDescent="0.3">
      <c r="A20">
        <v>100</v>
      </c>
      <c r="B20" s="7">
        <v>44913</v>
      </c>
      <c r="C20" t="s">
        <v>127</v>
      </c>
      <c r="D20" s="1">
        <v>9.6</v>
      </c>
    </row>
    <row r="21" spans="1:4" x14ac:dyDescent="0.3">
      <c r="A21">
        <v>104</v>
      </c>
      <c r="B21" s="7">
        <v>44915</v>
      </c>
      <c r="C21" t="s">
        <v>64</v>
      </c>
      <c r="D21" s="1">
        <v>109</v>
      </c>
    </row>
    <row r="22" spans="1:4" x14ac:dyDescent="0.3">
      <c r="A22">
        <v>17</v>
      </c>
      <c r="B22" s="7">
        <v>44897</v>
      </c>
      <c r="C22" t="s">
        <v>5</v>
      </c>
      <c r="D22" s="1">
        <v>11</v>
      </c>
    </row>
    <row r="23" spans="1:4" x14ac:dyDescent="0.3">
      <c r="A23">
        <v>48</v>
      </c>
      <c r="B23" s="7">
        <v>44902</v>
      </c>
      <c r="C23" t="s">
        <v>5</v>
      </c>
      <c r="D23" s="1">
        <v>30</v>
      </c>
    </row>
    <row r="24" spans="1:4" x14ac:dyDescent="0.3">
      <c r="A24">
        <v>2</v>
      </c>
      <c r="B24" s="7">
        <v>44893</v>
      </c>
      <c r="C24" t="s">
        <v>7</v>
      </c>
      <c r="D24" s="1">
        <v>246.52</v>
      </c>
    </row>
    <row r="25" spans="1:4" x14ac:dyDescent="0.3">
      <c r="A25">
        <v>3</v>
      </c>
      <c r="B25" s="7">
        <v>44893</v>
      </c>
      <c r="C25" t="s">
        <v>7</v>
      </c>
      <c r="D25" s="1">
        <v>5.56</v>
      </c>
    </row>
    <row r="26" spans="1:4" x14ac:dyDescent="0.3">
      <c r="A26">
        <v>4</v>
      </c>
      <c r="B26" s="7">
        <v>44893</v>
      </c>
      <c r="C26" t="s">
        <v>7</v>
      </c>
      <c r="D26" s="1">
        <v>5.96</v>
      </c>
    </row>
    <row r="27" spans="1:4" x14ac:dyDescent="0.3">
      <c r="A27">
        <v>8</v>
      </c>
      <c r="B27" s="7">
        <v>44894</v>
      </c>
      <c r="C27" t="s">
        <v>7</v>
      </c>
      <c r="D27" s="1">
        <v>27.15</v>
      </c>
    </row>
    <row r="28" spans="1:4" x14ac:dyDescent="0.3">
      <c r="A28">
        <v>11</v>
      </c>
      <c r="B28" s="7">
        <v>44895</v>
      </c>
      <c r="C28" t="s">
        <v>7</v>
      </c>
      <c r="D28" s="1">
        <v>97.12</v>
      </c>
    </row>
    <row r="29" spans="1:4" x14ac:dyDescent="0.3">
      <c r="A29">
        <v>37</v>
      </c>
      <c r="B29" s="7">
        <v>44900</v>
      </c>
      <c r="C29" t="s">
        <v>7</v>
      </c>
      <c r="D29" s="1">
        <v>83.18</v>
      </c>
    </row>
    <row r="30" spans="1:4" x14ac:dyDescent="0.3">
      <c r="A30">
        <v>38</v>
      </c>
      <c r="B30" s="7">
        <v>44900</v>
      </c>
      <c r="C30" t="s">
        <v>7</v>
      </c>
      <c r="D30" s="1">
        <v>48.44</v>
      </c>
    </row>
    <row r="31" spans="1:4" x14ac:dyDescent="0.3">
      <c r="A31">
        <v>43</v>
      </c>
      <c r="B31" s="7">
        <v>44901</v>
      </c>
      <c r="C31" t="s">
        <v>7</v>
      </c>
      <c r="D31" s="1">
        <v>12.4</v>
      </c>
    </row>
    <row r="32" spans="1:4" x14ac:dyDescent="0.3">
      <c r="A32">
        <v>62</v>
      </c>
      <c r="B32" s="7">
        <v>44904</v>
      </c>
      <c r="C32" t="s">
        <v>7</v>
      </c>
      <c r="D32" s="1">
        <v>107.03</v>
      </c>
    </row>
    <row r="33" spans="1:5" x14ac:dyDescent="0.3">
      <c r="A33">
        <v>80</v>
      </c>
      <c r="B33" s="7">
        <v>44907</v>
      </c>
      <c r="C33" t="s">
        <v>7</v>
      </c>
      <c r="D33" s="1">
        <v>103.07</v>
      </c>
    </row>
    <row r="34" spans="1:5" x14ac:dyDescent="0.3">
      <c r="A34">
        <v>81</v>
      </c>
      <c r="B34" s="7">
        <v>44907</v>
      </c>
      <c r="C34" t="s">
        <v>113</v>
      </c>
      <c r="D34" s="1">
        <v>218.94</v>
      </c>
    </row>
    <row r="35" spans="1:5" x14ac:dyDescent="0.3">
      <c r="A35">
        <v>68</v>
      </c>
      <c r="B35" s="7">
        <v>44905</v>
      </c>
      <c r="C35" t="s">
        <v>13</v>
      </c>
      <c r="D35" s="1">
        <v>81</v>
      </c>
    </row>
    <row r="36" spans="1:5" x14ac:dyDescent="0.3">
      <c r="A36">
        <v>76</v>
      </c>
      <c r="B36" s="7">
        <v>44906</v>
      </c>
      <c r="C36" t="s">
        <v>13</v>
      </c>
      <c r="D36" s="1">
        <v>108</v>
      </c>
    </row>
    <row r="37" spans="1:5" x14ac:dyDescent="0.3">
      <c r="A37">
        <v>85</v>
      </c>
      <c r="B37" s="7">
        <v>44908</v>
      </c>
      <c r="C37" t="s">
        <v>13</v>
      </c>
      <c r="D37" s="1">
        <v>82</v>
      </c>
    </row>
    <row r="38" spans="1:5" x14ac:dyDescent="0.3">
      <c r="A38">
        <v>89</v>
      </c>
      <c r="B38" s="7">
        <v>44910</v>
      </c>
      <c r="C38" t="s">
        <v>13</v>
      </c>
      <c r="D38" s="1">
        <v>144</v>
      </c>
    </row>
    <row r="39" spans="1:5" x14ac:dyDescent="0.3">
      <c r="A39">
        <v>98</v>
      </c>
      <c r="B39" s="7">
        <v>44913</v>
      </c>
      <c r="C39" t="s">
        <v>13</v>
      </c>
      <c r="D39" s="1">
        <v>155</v>
      </c>
    </row>
    <row r="40" spans="1:5" x14ac:dyDescent="0.3">
      <c r="A40">
        <v>116</v>
      </c>
      <c r="B40" s="7">
        <v>44919</v>
      </c>
      <c r="C40" t="s">
        <v>13</v>
      </c>
      <c r="D40" s="1">
        <v>115</v>
      </c>
    </row>
    <row r="41" spans="1:5" x14ac:dyDescent="0.3">
      <c r="A41">
        <v>61</v>
      </c>
      <c r="B41" s="7">
        <v>44904</v>
      </c>
      <c r="C41" t="s">
        <v>39</v>
      </c>
      <c r="D41" s="1">
        <v>59</v>
      </c>
    </row>
    <row r="42" spans="1:5" x14ac:dyDescent="0.3">
      <c r="A42">
        <v>129</v>
      </c>
      <c r="B42" s="7">
        <v>44923</v>
      </c>
      <c r="C42" t="s">
        <v>39</v>
      </c>
      <c r="D42" s="1">
        <v>109.5</v>
      </c>
    </row>
    <row r="43" spans="1:5" x14ac:dyDescent="0.3">
      <c r="A43">
        <v>96</v>
      </c>
      <c r="B43" s="7">
        <v>44912</v>
      </c>
      <c r="C43" t="s">
        <v>219</v>
      </c>
      <c r="E43" s="1">
        <v>12341.45</v>
      </c>
    </row>
    <row r="44" spans="1:5" x14ac:dyDescent="0.3">
      <c r="A44">
        <v>86</v>
      </c>
      <c r="B44" s="7">
        <v>44909</v>
      </c>
      <c r="C44" t="s">
        <v>216</v>
      </c>
      <c r="D44" s="1">
        <v>59.99</v>
      </c>
    </row>
    <row r="45" spans="1:5" x14ac:dyDescent="0.3">
      <c r="A45">
        <v>5</v>
      </c>
      <c r="B45" s="7">
        <v>44894</v>
      </c>
      <c r="C45" t="s">
        <v>3</v>
      </c>
      <c r="D45" s="1">
        <v>123.66</v>
      </c>
    </row>
    <row r="46" spans="1:5" x14ac:dyDescent="0.3">
      <c r="A46">
        <v>13</v>
      </c>
      <c r="B46" s="7">
        <v>44896</v>
      </c>
      <c r="C46" t="s">
        <v>3</v>
      </c>
      <c r="D46" s="1">
        <v>41.52</v>
      </c>
    </row>
    <row r="47" spans="1:5" x14ac:dyDescent="0.3">
      <c r="A47">
        <v>16</v>
      </c>
      <c r="B47" s="7">
        <v>44897</v>
      </c>
      <c r="C47" t="s">
        <v>3</v>
      </c>
      <c r="D47" s="1">
        <v>180.07</v>
      </c>
    </row>
    <row r="48" spans="1:5" x14ac:dyDescent="0.3">
      <c r="A48">
        <v>29</v>
      </c>
      <c r="B48" s="7">
        <v>44899</v>
      </c>
      <c r="C48" t="s">
        <v>3</v>
      </c>
      <c r="D48" s="1">
        <v>21.35</v>
      </c>
    </row>
    <row r="49" spans="1:5" x14ac:dyDescent="0.3">
      <c r="A49">
        <v>35</v>
      </c>
      <c r="B49" s="7">
        <v>44900</v>
      </c>
      <c r="C49" t="s">
        <v>3</v>
      </c>
      <c r="D49" s="1">
        <v>23.75</v>
      </c>
    </row>
    <row r="50" spans="1:5" x14ac:dyDescent="0.3">
      <c r="A50">
        <v>44</v>
      </c>
      <c r="B50" s="7">
        <v>44901</v>
      </c>
      <c r="C50" t="s">
        <v>3</v>
      </c>
      <c r="D50" s="1">
        <v>26.79</v>
      </c>
    </row>
    <row r="51" spans="1:5" x14ac:dyDescent="0.3">
      <c r="A51">
        <v>47</v>
      </c>
      <c r="B51" s="7">
        <v>44902</v>
      </c>
      <c r="C51" t="s">
        <v>3</v>
      </c>
      <c r="D51" s="1">
        <v>42.5</v>
      </c>
    </row>
    <row r="52" spans="1:5" x14ac:dyDescent="0.3">
      <c r="A52">
        <v>83</v>
      </c>
      <c r="B52" s="7">
        <v>44908</v>
      </c>
      <c r="C52" t="s">
        <v>3</v>
      </c>
      <c r="D52" s="1">
        <v>118.27</v>
      </c>
    </row>
    <row r="53" spans="1:5" x14ac:dyDescent="0.3">
      <c r="A53">
        <v>107</v>
      </c>
      <c r="B53" s="7">
        <v>44916</v>
      </c>
      <c r="C53" t="s">
        <v>3</v>
      </c>
      <c r="D53" s="1">
        <v>321.3</v>
      </c>
    </row>
    <row r="54" spans="1:5" x14ac:dyDescent="0.3">
      <c r="A54">
        <v>115</v>
      </c>
      <c r="B54" s="7">
        <v>44919</v>
      </c>
      <c r="C54" t="s">
        <v>3</v>
      </c>
      <c r="D54" s="1">
        <v>71.45</v>
      </c>
    </row>
    <row r="55" spans="1:5" x14ac:dyDescent="0.3">
      <c r="A55">
        <v>53</v>
      </c>
      <c r="B55" s="7">
        <v>44903</v>
      </c>
      <c r="C55" t="s">
        <v>14</v>
      </c>
      <c r="D55" s="1">
        <v>26</v>
      </c>
    </row>
    <row r="56" spans="1:5" x14ac:dyDescent="0.3">
      <c r="A56">
        <v>122</v>
      </c>
      <c r="B56" s="7">
        <v>44921</v>
      </c>
      <c r="C56" t="s">
        <v>14</v>
      </c>
      <c r="D56" s="1">
        <v>209.56</v>
      </c>
    </row>
    <row r="57" spans="1:5" x14ac:dyDescent="0.3">
      <c r="A57">
        <v>54</v>
      </c>
      <c r="B57" s="7">
        <v>44903</v>
      </c>
      <c r="C57" t="s">
        <v>37</v>
      </c>
      <c r="D57" s="1">
        <v>78.17</v>
      </c>
    </row>
    <row r="58" spans="1:5" x14ac:dyDescent="0.3">
      <c r="A58">
        <v>75</v>
      </c>
      <c r="B58" s="7">
        <v>44906</v>
      </c>
      <c r="C58" t="s">
        <v>37</v>
      </c>
      <c r="D58" s="1">
        <v>32</v>
      </c>
    </row>
    <row r="59" spans="1:5" x14ac:dyDescent="0.3">
      <c r="A59">
        <v>125</v>
      </c>
      <c r="B59" s="7">
        <v>44921</v>
      </c>
      <c r="C59" t="s">
        <v>226</v>
      </c>
      <c r="E59" s="1">
        <v>11.46</v>
      </c>
    </row>
    <row r="60" spans="1:5" x14ac:dyDescent="0.3">
      <c r="A60">
        <v>49</v>
      </c>
      <c r="B60" s="7">
        <v>44902</v>
      </c>
      <c r="C60" t="s">
        <v>225</v>
      </c>
      <c r="E60" s="1">
        <v>210</v>
      </c>
    </row>
    <row r="61" spans="1:5" x14ac:dyDescent="0.3">
      <c r="A61">
        <v>130</v>
      </c>
      <c r="B61" s="7">
        <v>44923</v>
      </c>
      <c r="C61" t="s">
        <v>75</v>
      </c>
      <c r="D61" s="1">
        <v>14.74</v>
      </c>
    </row>
    <row r="62" spans="1:5" x14ac:dyDescent="0.3">
      <c r="A62">
        <v>21</v>
      </c>
      <c r="B62" s="7">
        <v>44897</v>
      </c>
      <c r="C62" t="s">
        <v>207</v>
      </c>
      <c r="D62" s="1">
        <v>17</v>
      </c>
    </row>
    <row r="63" spans="1:5" x14ac:dyDescent="0.3">
      <c r="A63">
        <v>22</v>
      </c>
      <c r="B63" s="7">
        <v>44897</v>
      </c>
      <c r="C63" t="s">
        <v>207</v>
      </c>
      <c r="D63" s="1">
        <v>8</v>
      </c>
    </row>
    <row r="64" spans="1:5" x14ac:dyDescent="0.3">
      <c r="A64">
        <v>117</v>
      </c>
      <c r="B64" s="7">
        <v>44919</v>
      </c>
      <c r="C64" t="s">
        <v>114</v>
      </c>
      <c r="D64" s="1">
        <v>28.9</v>
      </c>
    </row>
    <row r="65" spans="1:4" x14ac:dyDescent="0.3">
      <c r="A65">
        <v>101</v>
      </c>
      <c r="B65" s="7">
        <v>44914</v>
      </c>
      <c r="C65" t="s">
        <v>220</v>
      </c>
      <c r="D65" s="1">
        <v>27.98</v>
      </c>
    </row>
    <row r="66" spans="1:4" x14ac:dyDescent="0.3">
      <c r="A66">
        <v>90</v>
      </c>
      <c r="B66" s="7">
        <v>44910</v>
      </c>
      <c r="C66" t="s">
        <v>218</v>
      </c>
      <c r="D66" s="1">
        <v>100</v>
      </c>
    </row>
    <row r="67" spans="1:4" x14ac:dyDescent="0.3">
      <c r="A67">
        <v>26</v>
      </c>
      <c r="B67" s="7">
        <v>44898</v>
      </c>
      <c r="C67" t="s">
        <v>167</v>
      </c>
      <c r="D67" s="1">
        <v>5.09</v>
      </c>
    </row>
    <row r="68" spans="1:4" x14ac:dyDescent="0.3">
      <c r="A68">
        <v>58</v>
      </c>
      <c r="B68" s="7">
        <v>44904</v>
      </c>
      <c r="C68" t="s">
        <v>186</v>
      </c>
      <c r="D68" s="1">
        <v>26.5</v>
      </c>
    </row>
    <row r="69" spans="1:4" x14ac:dyDescent="0.3">
      <c r="A69">
        <v>40</v>
      </c>
      <c r="B69" s="7">
        <v>44901</v>
      </c>
      <c r="C69" t="s">
        <v>4</v>
      </c>
      <c r="D69" s="1">
        <v>26.5</v>
      </c>
    </row>
    <row r="70" spans="1:4" x14ac:dyDescent="0.3">
      <c r="A70">
        <v>84</v>
      </c>
      <c r="B70" s="7">
        <v>44908</v>
      </c>
      <c r="C70" t="s">
        <v>4</v>
      </c>
      <c r="D70" s="1">
        <v>26.5</v>
      </c>
    </row>
    <row r="71" spans="1:4" x14ac:dyDescent="0.3">
      <c r="A71">
        <v>39</v>
      </c>
      <c r="B71" s="7">
        <v>44900</v>
      </c>
      <c r="C71" t="s">
        <v>171</v>
      </c>
      <c r="D71" s="1">
        <v>24.46</v>
      </c>
    </row>
    <row r="72" spans="1:4" x14ac:dyDescent="0.3">
      <c r="A72">
        <v>109</v>
      </c>
      <c r="B72" s="7">
        <v>44916</v>
      </c>
      <c r="C72" t="s">
        <v>171</v>
      </c>
      <c r="D72" s="1">
        <v>186.42</v>
      </c>
    </row>
    <row r="73" spans="1:4" x14ac:dyDescent="0.3">
      <c r="A73">
        <v>88</v>
      </c>
      <c r="B73" s="7">
        <v>44909</v>
      </c>
      <c r="C73" t="s">
        <v>217</v>
      </c>
      <c r="D73" s="1">
        <v>59.97</v>
      </c>
    </row>
    <row r="74" spans="1:4" x14ac:dyDescent="0.3">
      <c r="A74">
        <v>79</v>
      </c>
      <c r="B74" s="7">
        <v>44907</v>
      </c>
      <c r="C74" t="s">
        <v>215</v>
      </c>
      <c r="D74" s="1">
        <v>24.95</v>
      </c>
    </row>
    <row r="75" spans="1:4" x14ac:dyDescent="0.3">
      <c r="A75">
        <v>82</v>
      </c>
      <c r="B75" s="7">
        <v>44908</v>
      </c>
      <c r="C75" t="s">
        <v>215</v>
      </c>
      <c r="D75" s="1">
        <v>49.9</v>
      </c>
    </row>
    <row r="76" spans="1:4" x14ac:dyDescent="0.3">
      <c r="A76">
        <v>36</v>
      </c>
      <c r="B76" s="7">
        <v>44900</v>
      </c>
      <c r="C76" t="s">
        <v>209</v>
      </c>
      <c r="D76" s="1">
        <v>311.99</v>
      </c>
    </row>
    <row r="77" spans="1:4" x14ac:dyDescent="0.3">
      <c r="A77">
        <v>73</v>
      </c>
      <c r="B77" s="7">
        <v>44905</v>
      </c>
      <c r="C77" t="s">
        <v>19</v>
      </c>
      <c r="D77" s="1">
        <v>16.02</v>
      </c>
    </row>
    <row r="78" spans="1:4" x14ac:dyDescent="0.3">
      <c r="A78">
        <v>94</v>
      </c>
      <c r="B78" s="7">
        <v>44911</v>
      </c>
      <c r="C78" t="s">
        <v>19</v>
      </c>
      <c r="D78" s="1">
        <v>18.989999999999998</v>
      </c>
    </row>
    <row r="79" spans="1:4" x14ac:dyDescent="0.3">
      <c r="A79">
        <v>99</v>
      </c>
      <c r="B79" s="7">
        <v>44913</v>
      </c>
      <c r="C79" t="s">
        <v>19</v>
      </c>
      <c r="D79" s="1">
        <v>43.43</v>
      </c>
    </row>
    <row r="80" spans="1:4" x14ac:dyDescent="0.3">
      <c r="A80">
        <v>69</v>
      </c>
      <c r="B80" s="7">
        <v>44905</v>
      </c>
      <c r="C80" t="s">
        <v>213</v>
      </c>
      <c r="D80" s="1">
        <v>42.5</v>
      </c>
    </row>
    <row r="81" spans="1:4" x14ac:dyDescent="0.3">
      <c r="A81">
        <v>67</v>
      </c>
      <c r="B81" s="7">
        <v>44905</v>
      </c>
      <c r="C81" t="s">
        <v>45</v>
      </c>
      <c r="D81" s="1">
        <v>170.25</v>
      </c>
    </row>
    <row r="82" spans="1:4" x14ac:dyDescent="0.3">
      <c r="A82">
        <v>28</v>
      </c>
      <c r="B82" s="7">
        <v>44899</v>
      </c>
      <c r="C82" t="s">
        <v>53</v>
      </c>
      <c r="D82" s="1">
        <v>32.5</v>
      </c>
    </row>
    <row r="83" spans="1:4" x14ac:dyDescent="0.3">
      <c r="A83">
        <v>34</v>
      </c>
      <c r="B83" s="7">
        <v>44900</v>
      </c>
      <c r="C83" t="s">
        <v>53</v>
      </c>
      <c r="D83" s="1">
        <v>2</v>
      </c>
    </row>
    <row r="84" spans="1:4" x14ac:dyDescent="0.3">
      <c r="A84">
        <v>121</v>
      </c>
      <c r="B84" s="7">
        <v>44921</v>
      </c>
      <c r="C84" t="s">
        <v>53</v>
      </c>
      <c r="D84" s="1">
        <v>103.5</v>
      </c>
    </row>
    <row r="85" spans="1:4" x14ac:dyDescent="0.3">
      <c r="A85">
        <v>70</v>
      </c>
      <c r="B85" s="7">
        <v>44905</v>
      </c>
      <c r="C85" t="s">
        <v>71</v>
      </c>
      <c r="D85" s="1">
        <v>69.650000000000006</v>
      </c>
    </row>
    <row r="86" spans="1:4" x14ac:dyDescent="0.3">
      <c r="A86">
        <v>6</v>
      </c>
      <c r="B86" s="7">
        <v>44894</v>
      </c>
      <c r="C86" t="s">
        <v>30</v>
      </c>
      <c r="D86" s="1">
        <v>94</v>
      </c>
    </row>
    <row r="87" spans="1:4" x14ac:dyDescent="0.3">
      <c r="A87">
        <v>14</v>
      </c>
      <c r="B87" s="7">
        <v>44896</v>
      </c>
      <c r="C87" t="s">
        <v>30</v>
      </c>
      <c r="D87" s="1">
        <v>40</v>
      </c>
    </row>
    <row r="88" spans="1:4" x14ac:dyDescent="0.3">
      <c r="A88">
        <v>30</v>
      </c>
      <c r="B88" s="7">
        <v>44899</v>
      </c>
      <c r="C88" t="s">
        <v>30</v>
      </c>
      <c r="D88" s="1">
        <v>74</v>
      </c>
    </row>
    <row r="89" spans="1:4" x14ac:dyDescent="0.3">
      <c r="A89">
        <v>108</v>
      </c>
      <c r="B89" s="7">
        <v>44916</v>
      </c>
      <c r="C89" t="s">
        <v>30</v>
      </c>
      <c r="D89" s="1">
        <v>82</v>
      </c>
    </row>
    <row r="90" spans="1:4" x14ac:dyDescent="0.3">
      <c r="A90">
        <v>102</v>
      </c>
      <c r="B90" s="7">
        <v>44914</v>
      </c>
      <c r="C90" t="s">
        <v>46</v>
      </c>
      <c r="D90" s="1">
        <v>25.5</v>
      </c>
    </row>
    <row r="91" spans="1:4" x14ac:dyDescent="0.3">
      <c r="A91">
        <v>27</v>
      </c>
      <c r="B91" s="7">
        <v>44899</v>
      </c>
      <c r="C91" t="s">
        <v>162</v>
      </c>
      <c r="D91" s="1">
        <v>125.39</v>
      </c>
    </row>
    <row r="92" spans="1:4" x14ac:dyDescent="0.3">
      <c r="A92">
        <v>74</v>
      </c>
      <c r="B92" s="7">
        <v>44906</v>
      </c>
      <c r="C92" t="s">
        <v>162</v>
      </c>
      <c r="D92" s="1">
        <v>125.39</v>
      </c>
    </row>
    <row r="93" spans="1:4" x14ac:dyDescent="0.3">
      <c r="A93">
        <v>97</v>
      </c>
      <c r="B93" s="7">
        <v>44913</v>
      </c>
      <c r="C93" t="s">
        <v>162</v>
      </c>
      <c r="D93" s="1">
        <v>125.39</v>
      </c>
    </row>
    <row r="94" spans="1:4" x14ac:dyDescent="0.3">
      <c r="A94">
        <v>118</v>
      </c>
      <c r="B94" s="7">
        <v>44920</v>
      </c>
      <c r="C94" t="s">
        <v>162</v>
      </c>
      <c r="D94" s="1">
        <v>125.39</v>
      </c>
    </row>
    <row r="95" spans="1:4" x14ac:dyDescent="0.3">
      <c r="A95">
        <v>9</v>
      </c>
      <c r="B95" s="7">
        <v>44894</v>
      </c>
      <c r="C95" t="s">
        <v>206</v>
      </c>
      <c r="D95" s="1">
        <v>18</v>
      </c>
    </row>
    <row r="96" spans="1:4" x14ac:dyDescent="0.3">
      <c r="A96">
        <v>91</v>
      </c>
      <c r="B96" s="7">
        <v>44910</v>
      </c>
      <c r="C96" t="s">
        <v>110</v>
      </c>
      <c r="D96" s="1">
        <v>27.6</v>
      </c>
    </row>
    <row r="97" spans="1:4" x14ac:dyDescent="0.3">
      <c r="A97">
        <v>111</v>
      </c>
      <c r="B97" s="7">
        <v>44917</v>
      </c>
      <c r="C97" t="s">
        <v>36</v>
      </c>
      <c r="D97" s="1">
        <v>25.6</v>
      </c>
    </row>
    <row r="98" spans="1:4" x14ac:dyDescent="0.3">
      <c r="A98">
        <v>113</v>
      </c>
      <c r="B98" s="7">
        <v>44919</v>
      </c>
      <c r="C98" t="s">
        <v>169</v>
      </c>
      <c r="D98" s="1">
        <v>55</v>
      </c>
    </row>
    <row r="99" spans="1:4" x14ac:dyDescent="0.3">
      <c r="A99">
        <v>114</v>
      </c>
      <c r="B99" s="7">
        <v>44919</v>
      </c>
      <c r="C99" t="s">
        <v>169</v>
      </c>
      <c r="D99" s="1">
        <v>19</v>
      </c>
    </row>
    <row r="100" spans="1:4" x14ac:dyDescent="0.3">
      <c r="A100">
        <v>10</v>
      </c>
      <c r="B100" s="7">
        <v>44895</v>
      </c>
      <c r="C100" t="s">
        <v>12</v>
      </c>
      <c r="D100" s="1">
        <v>168</v>
      </c>
    </row>
    <row r="101" spans="1:4" x14ac:dyDescent="0.3">
      <c r="A101">
        <v>127</v>
      </c>
      <c r="B101" s="7">
        <v>44923</v>
      </c>
      <c r="C101" t="s">
        <v>12</v>
      </c>
      <c r="D101" s="1">
        <v>15</v>
      </c>
    </row>
    <row r="102" spans="1:4" x14ac:dyDescent="0.3">
      <c r="A102">
        <v>12</v>
      </c>
      <c r="B102" s="7">
        <v>44895</v>
      </c>
      <c r="C102" t="s">
        <v>1</v>
      </c>
      <c r="D102" s="1">
        <v>13.95</v>
      </c>
    </row>
    <row r="103" spans="1:4" x14ac:dyDescent="0.3">
      <c r="A103">
        <v>18</v>
      </c>
      <c r="B103" s="7">
        <v>44897</v>
      </c>
      <c r="C103" t="s">
        <v>1</v>
      </c>
      <c r="D103" s="1">
        <v>11</v>
      </c>
    </row>
    <row r="104" spans="1:4" x14ac:dyDescent="0.3">
      <c r="A104">
        <v>77</v>
      </c>
      <c r="B104" s="7">
        <v>44906</v>
      </c>
      <c r="C104" t="s">
        <v>35</v>
      </c>
      <c r="D104" s="1">
        <v>12.49</v>
      </c>
    </row>
    <row r="105" spans="1:4" x14ac:dyDescent="0.3">
      <c r="A105">
        <v>64</v>
      </c>
      <c r="B105" s="7">
        <v>44904</v>
      </c>
      <c r="C105" t="s">
        <v>212</v>
      </c>
      <c r="D105" s="1">
        <v>16.809999999999999</v>
      </c>
    </row>
    <row r="106" spans="1:4" x14ac:dyDescent="0.3">
      <c r="A106">
        <v>51</v>
      </c>
      <c r="B106" s="7">
        <v>44902</v>
      </c>
      <c r="C106" t="s">
        <v>211</v>
      </c>
      <c r="D106" s="1">
        <v>19.98</v>
      </c>
    </row>
    <row r="107" spans="1:4" x14ac:dyDescent="0.3">
      <c r="A107">
        <v>56</v>
      </c>
      <c r="B107" s="7">
        <v>44903</v>
      </c>
      <c r="C107" t="s">
        <v>72</v>
      </c>
      <c r="D107" s="1">
        <v>26.99</v>
      </c>
    </row>
    <row r="108" spans="1:4" x14ac:dyDescent="0.3">
      <c r="A108">
        <v>31</v>
      </c>
      <c r="B108" s="7">
        <v>44899</v>
      </c>
      <c r="C108" t="s">
        <v>199</v>
      </c>
      <c r="D108" s="1">
        <v>13.6</v>
      </c>
    </row>
    <row r="109" spans="1:4" x14ac:dyDescent="0.3">
      <c r="A109">
        <v>63</v>
      </c>
      <c r="B109" s="7">
        <v>44904</v>
      </c>
      <c r="C109" t="s">
        <v>199</v>
      </c>
      <c r="D109" s="1">
        <v>36.979999999999997</v>
      </c>
    </row>
    <row r="110" spans="1:4" x14ac:dyDescent="0.3">
      <c r="A110">
        <v>15</v>
      </c>
      <c r="B110" s="7">
        <v>44896</v>
      </c>
      <c r="C110" t="s">
        <v>201</v>
      </c>
      <c r="D110" s="1">
        <v>44.85</v>
      </c>
    </row>
    <row r="111" spans="1:4" x14ac:dyDescent="0.3">
      <c r="A111">
        <v>110</v>
      </c>
      <c r="B111" s="7">
        <v>44916</v>
      </c>
      <c r="C111" t="s">
        <v>201</v>
      </c>
      <c r="D111" s="1">
        <v>46.85</v>
      </c>
    </row>
    <row r="112" spans="1:4" x14ac:dyDescent="0.3">
      <c r="A112">
        <v>52</v>
      </c>
      <c r="B112" s="7">
        <v>44903</v>
      </c>
      <c r="C112" t="s">
        <v>69</v>
      </c>
      <c r="D112" s="1">
        <v>103.15</v>
      </c>
    </row>
    <row r="113" spans="1:5" x14ac:dyDescent="0.3">
      <c r="A113">
        <v>126</v>
      </c>
      <c r="B113" s="7">
        <v>44923</v>
      </c>
      <c r="C113" t="s">
        <v>69</v>
      </c>
      <c r="D113" s="1">
        <v>158.30000000000001</v>
      </c>
    </row>
    <row r="114" spans="1:5" x14ac:dyDescent="0.3">
      <c r="A114">
        <v>46</v>
      </c>
      <c r="B114" s="7">
        <v>44902</v>
      </c>
      <c r="C114" t="s">
        <v>29</v>
      </c>
      <c r="D114" s="1">
        <v>117</v>
      </c>
    </row>
    <row r="115" spans="1:5" x14ac:dyDescent="0.3">
      <c r="A115">
        <v>45</v>
      </c>
      <c r="B115" s="7">
        <v>44902</v>
      </c>
      <c r="C115" t="s">
        <v>68</v>
      </c>
      <c r="D115" s="1">
        <v>49.74</v>
      </c>
    </row>
    <row r="116" spans="1:5" x14ac:dyDescent="0.3">
      <c r="A116">
        <v>66</v>
      </c>
      <c r="B116" s="7">
        <v>44905</v>
      </c>
      <c r="C116" t="s">
        <v>68</v>
      </c>
      <c r="D116" s="1">
        <v>24.26</v>
      </c>
    </row>
    <row r="117" spans="1:5" x14ac:dyDescent="0.3">
      <c r="A117">
        <v>112</v>
      </c>
      <c r="B117" s="7">
        <v>44918</v>
      </c>
      <c r="C117" t="s">
        <v>68</v>
      </c>
      <c r="D117" s="1">
        <v>24.26</v>
      </c>
    </row>
    <row r="118" spans="1:5" s="4" customFormat="1" x14ac:dyDescent="0.3">
      <c r="A118" s="4">
        <v>42</v>
      </c>
      <c r="B118" s="11">
        <v>44901</v>
      </c>
      <c r="C118" s="4" t="s">
        <v>210</v>
      </c>
      <c r="D118" s="5">
        <v>1998</v>
      </c>
      <c r="E118" s="5"/>
    </row>
    <row r="119" spans="1:5" x14ac:dyDescent="0.3">
      <c r="A119">
        <v>19</v>
      </c>
      <c r="B119" s="7">
        <v>44897</v>
      </c>
      <c r="C119" t="s">
        <v>59</v>
      </c>
      <c r="D119" s="1">
        <v>1</v>
      </c>
    </row>
    <row r="120" spans="1:5" x14ac:dyDescent="0.3">
      <c r="A120">
        <v>20</v>
      </c>
      <c r="B120" s="7">
        <v>44897</v>
      </c>
      <c r="C120" t="s">
        <v>59</v>
      </c>
      <c r="D120" s="1">
        <v>13.65</v>
      </c>
    </row>
    <row r="121" spans="1:5" x14ac:dyDescent="0.3">
      <c r="A121">
        <v>23</v>
      </c>
      <c r="B121" s="7">
        <v>44898</v>
      </c>
      <c r="C121" t="s">
        <v>59</v>
      </c>
      <c r="D121" s="1">
        <v>1</v>
      </c>
    </row>
    <row r="122" spans="1:5" x14ac:dyDescent="0.3">
      <c r="A122">
        <v>24</v>
      </c>
      <c r="B122" s="7">
        <v>44898</v>
      </c>
      <c r="C122" t="s">
        <v>59</v>
      </c>
      <c r="D122" s="1">
        <v>20.85</v>
      </c>
    </row>
    <row r="123" spans="1:5" x14ac:dyDescent="0.3">
      <c r="A123">
        <v>120</v>
      </c>
      <c r="B123" s="7">
        <v>44920</v>
      </c>
      <c r="C123" t="s">
        <v>223</v>
      </c>
      <c r="D123" s="1">
        <v>32</v>
      </c>
    </row>
    <row r="124" spans="1:5" x14ac:dyDescent="0.3">
      <c r="A124">
        <v>123</v>
      </c>
      <c r="B124" s="7">
        <v>44921</v>
      </c>
      <c r="C124" t="s">
        <v>224</v>
      </c>
      <c r="D124" s="1">
        <v>169.97</v>
      </c>
    </row>
    <row r="125" spans="1:5" x14ac:dyDescent="0.3">
      <c r="A125">
        <v>32</v>
      </c>
      <c r="B125" s="7">
        <v>44899</v>
      </c>
      <c r="C125" t="s">
        <v>41</v>
      </c>
      <c r="D125" s="1">
        <v>215.99</v>
      </c>
    </row>
    <row r="126" spans="1:5" x14ac:dyDescent="0.3">
      <c r="A126">
        <v>50</v>
      </c>
      <c r="B126" s="7">
        <v>44902</v>
      </c>
      <c r="C126" t="s">
        <v>41</v>
      </c>
      <c r="D126" s="1">
        <v>2.99</v>
      </c>
    </row>
    <row r="127" spans="1:5" x14ac:dyDescent="0.3">
      <c r="A127">
        <v>55</v>
      </c>
      <c r="B127" s="7">
        <v>44903</v>
      </c>
      <c r="C127" t="s">
        <v>38</v>
      </c>
      <c r="D127" s="1">
        <v>46.25</v>
      </c>
    </row>
    <row r="128" spans="1:5" x14ac:dyDescent="0.3">
      <c r="A128">
        <v>59</v>
      </c>
      <c r="B128" s="7">
        <v>44904</v>
      </c>
      <c r="C128" t="s">
        <v>38</v>
      </c>
      <c r="D128" s="1">
        <v>0.15</v>
      </c>
    </row>
    <row r="129" spans="1:4" x14ac:dyDescent="0.3">
      <c r="A129">
        <v>60</v>
      </c>
      <c r="B129" s="7">
        <v>44904</v>
      </c>
      <c r="C129" t="s">
        <v>38</v>
      </c>
      <c r="D129" s="1">
        <v>15</v>
      </c>
    </row>
    <row r="130" spans="1:4" x14ac:dyDescent="0.3">
      <c r="A130">
        <v>87</v>
      </c>
      <c r="B130" s="7">
        <v>44909</v>
      </c>
      <c r="C130" t="s">
        <v>38</v>
      </c>
      <c r="D130" s="1">
        <v>51.3</v>
      </c>
    </row>
    <row r="131" spans="1:4" x14ac:dyDescent="0.3">
      <c r="A131">
        <v>128</v>
      </c>
      <c r="B131" s="7">
        <v>44923</v>
      </c>
      <c r="C131" t="s">
        <v>38</v>
      </c>
      <c r="D131" s="1">
        <v>167.07</v>
      </c>
    </row>
    <row r="132" spans="1:4" x14ac:dyDescent="0.3">
      <c r="B132" s="7" t="s">
        <v>479</v>
      </c>
      <c r="D132" s="1">
        <f>SUM(D2:D131)</f>
        <v>11259.88</v>
      </c>
    </row>
    <row r="133" spans="1:4" x14ac:dyDescent="0.3">
      <c r="B133" s="7" t="s">
        <v>479</v>
      </c>
    </row>
    <row r="134" spans="1:4" x14ac:dyDescent="0.3">
      <c r="B134" s="7" t="s">
        <v>479</v>
      </c>
      <c r="C134" t="s">
        <v>82</v>
      </c>
    </row>
    <row r="135" spans="1:4" x14ac:dyDescent="0.3">
      <c r="B135" s="7" t="s">
        <v>479</v>
      </c>
      <c r="C135" t="s">
        <v>79</v>
      </c>
      <c r="D135" s="1">
        <f>SUM(D35:D42,D86:D89)</f>
        <v>1143.5</v>
      </c>
    </row>
    <row r="136" spans="1:4" x14ac:dyDescent="0.3">
      <c r="B136" s="7" t="s">
        <v>479</v>
      </c>
      <c r="C136" t="s">
        <v>83</v>
      </c>
      <c r="D136" s="1">
        <f>SUM(D5:D13,D102:D103)-SUM(E59)</f>
        <v>730.13</v>
      </c>
    </row>
    <row r="137" spans="1:4" x14ac:dyDescent="0.3">
      <c r="B137" s="7" t="s">
        <v>479</v>
      </c>
      <c r="C137" t="s">
        <v>85</v>
      </c>
      <c r="D137" s="1">
        <f>SUM(D24:D34)</f>
        <v>955.37000000000012</v>
      </c>
    </row>
    <row r="138" spans="1:4" x14ac:dyDescent="0.3">
      <c r="B138" s="7" t="s">
        <v>479</v>
      </c>
      <c r="C138" t="s">
        <v>81</v>
      </c>
      <c r="D138" s="1">
        <f>SUM(D81:D84,D112:D113)</f>
        <v>569.70000000000005</v>
      </c>
    </row>
    <row r="139" spans="1:4" x14ac:dyDescent="0.3">
      <c r="B139" s="7" t="s">
        <v>479</v>
      </c>
      <c r="C139" t="s">
        <v>86</v>
      </c>
    </row>
    <row r="140" spans="1:4" x14ac:dyDescent="0.3">
      <c r="B140" s="7" t="s">
        <v>479</v>
      </c>
      <c r="C140" t="s">
        <v>80</v>
      </c>
      <c r="D140" s="1">
        <f>SUM(D68:D70,D95:D97)</f>
        <v>150.69999999999999</v>
      </c>
    </row>
    <row r="141" spans="1:4" x14ac:dyDescent="0.3">
      <c r="B141" s="7" t="s">
        <v>479</v>
      </c>
      <c r="C141" t="s">
        <v>78</v>
      </c>
      <c r="D141" s="1">
        <f>SUM(D3:D4,D22:D23,D45:D58,D71:D72,D77:D79,D127:D131)</f>
        <v>2219.8200000000006</v>
      </c>
    </row>
    <row r="142" spans="1:4" x14ac:dyDescent="0.3">
      <c r="B142" s="7" t="s">
        <v>479</v>
      </c>
      <c r="C142" t="s">
        <v>84</v>
      </c>
    </row>
    <row r="143" spans="1:4" x14ac:dyDescent="0.3">
      <c r="B143" s="7" t="s">
        <v>479</v>
      </c>
      <c r="C143" t="s">
        <v>77</v>
      </c>
    </row>
    <row r="144" spans="1:4" x14ac:dyDescent="0.3">
      <c r="C144" t="s">
        <v>493</v>
      </c>
      <c r="D144" s="1">
        <f>SUM(D91:D94)</f>
        <v>501.56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FFC89-39BC-4757-987E-B63C35011A88}">
  <dimension ref="A1:F132"/>
  <sheetViews>
    <sheetView zoomScale="85" zoomScaleNormal="85" workbookViewId="0">
      <selection activeCell="G126" sqref="G126"/>
    </sheetView>
  </sheetViews>
  <sheetFormatPr defaultRowHeight="14.4" x14ac:dyDescent="0.3"/>
  <cols>
    <col min="1" max="1" width="4" bestFit="1" customWidth="1"/>
    <col min="2" max="2" width="27.77734375" style="7" bestFit="1" customWidth="1"/>
    <col min="3" max="3" width="42.109375" bestFit="1" customWidth="1"/>
    <col min="4" max="4" width="20.88671875" style="1" bestFit="1" customWidth="1"/>
    <col min="5" max="5" width="10.44140625" style="1" bestFit="1" customWidth="1"/>
    <col min="6" max="6" width="10.44140625" bestFit="1" customWidth="1"/>
    <col min="10" max="10" width="10.5546875" bestFit="1" customWidth="1"/>
  </cols>
  <sheetData>
    <row r="1" spans="1:6" x14ac:dyDescent="0.3">
      <c r="A1" s="8" t="s">
        <v>480</v>
      </c>
      <c r="B1" s="9" t="s">
        <v>481</v>
      </c>
      <c r="C1" s="8" t="s">
        <v>482</v>
      </c>
      <c r="D1" s="10" t="s">
        <v>483</v>
      </c>
      <c r="E1" s="10" t="s">
        <v>484</v>
      </c>
      <c r="F1" s="8" t="s">
        <v>485</v>
      </c>
    </row>
    <row r="2" spans="1:6" x14ac:dyDescent="0.3">
      <c r="A2">
        <v>1</v>
      </c>
      <c r="B2" s="7">
        <v>44922</v>
      </c>
      <c r="C2" t="s">
        <v>227</v>
      </c>
      <c r="D2" s="1">
        <v>80.91</v>
      </c>
    </row>
    <row r="3" spans="1:6" x14ac:dyDescent="0.3">
      <c r="A3">
        <v>11</v>
      </c>
      <c r="B3" s="7">
        <v>44924</v>
      </c>
      <c r="C3" t="s">
        <v>231</v>
      </c>
      <c r="D3" s="1">
        <v>17.07</v>
      </c>
    </row>
    <row r="4" spans="1:6" x14ac:dyDescent="0.3">
      <c r="A4">
        <v>12</v>
      </c>
      <c r="B4" s="7">
        <v>44924</v>
      </c>
      <c r="C4" t="s">
        <v>232</v>
      </c>
      <c r="D4" s="1">
        <v>29.88</v>
      </c>
    </row>
    <row r="5" spans="1:6" x14ac:dyDescent="0.3">
      <c r="A5">
        <v>37</v>
      </c>
      <c r="B5" s="7">
        <v>44933</v>
      </c>
      <c r="C5" t="s">
        <v>10</v>
      </c>
      <c r="D5" s="1">
        <v>37.99</v>
      </c>
    </row>
    <row r="6" spans="1:6" x14ac:dyDescent="0.3">
      <c r="A6">
        <v>52</v>
      </c>
      <c r="B6" s="7">
        <v>44940</v>
      </c>
      <c r="C6" t="s">
        <v>10</v>
      </c>
      <c r="D6" s="1">
        <v>26.57</v>
      </c>
    </row>
    <row r="7" spans="1:6" x14ac:dyDescent="0.3">
      <c r="A7">
        <v>15</v>
      </c>
      <c r="B7" s="7">
        <v>44925</v>
      </c>
      <c r="C7" t="s">
        <v>2</v>
      </c>
      <c r="D7" s="1">
        <v>1480</v>
      </c>
    </row>
    <row r="8" spans="1:6" x14ac:dyDescent="0.3">
      <c r="A8">
        <v>72</v>
      </c>
      <c r="B8" s="7">
        <v>44945</v>
      </c>
      <c r="C8" t="s">
        <v>2</v>
      </c>
      <c r="D8" s="1">
        <v>29.18</v>
      </c>
    </row>
    <row r="9" spans="1:6" x14ac:dyDescent="0.3">
      <c r="A9">
        <v>73</v>
      </c>
      <c r="B9" s="7">
        <v>44945</v>
      </c>
      <c r="C9" t="s">
        <v>2</v>
      </c>
      <c r="D9" s="1">
        <v>139</v>
      </c>
    </row>
    <row r="10" spans="1:6" x14ac:dyDescent="0.3">
      <c r="A10">
        <v>83</v>
      </c>
      <c r="B10" s="7">
        <v>44947</v>
      </c>
      <c r="C10" t="s">
        <v>2</v>
      </c>
      <c r="D10" s="1">
        <v>19.329999999999998</v>
      </c>
    </row>
    <row r="11" spans="1:6" x14ac:dyDescent="0.3">
      <c r="A11">
        <v>87</v>
      </c>
      <c r="B11" s="7">
        <v>44947</v>
      </c>
      <c r="C11" t="s">
        <v>2</v>
      </c>
      <c r="D11" s="1">
        <v>51.9</v>
      </c>
    </row>
    <row r="12" spans="1:6" x14ac:dyDescent="0.3">
      <c r="A12">
        <v>91</v>
      </c>
      <c r="B12" s="7">
        <v>44948</v>
      </c>
      <c r="C12" t="s">
        <v>2</v>
      </c>
      <c r="D12" s="1">
        <v>13.2</v>
      </c>
    </row>
    <row r="13" spans="1:6" x14ac:dyDescent="0.3">
      <c r="A13">
        <v>92</v>
      </c>
      <c r="B13" s="7">
        <v>44948</v>
      </c>
      <c r="C13" t="s">
        <v>2</v>
      </c>
      <c r="D13" s="1">
        <v>23.5</v>
      </c>
    </row>
    <row r="14" spans="1:6" x14ac:dyDescent="0.3">
      <c r="A14">
        <v>111</v>
      </c>
      <c r="B14" s="7">
        <v>44952</v>
      </c>
      <c r="C14" t="s">
        <v>2</v>
      </c>
      <c r="D14" s="1">
        <v>249</v>
      </c>
    </row>
    <row r="15" spans="1:6" x14ac:dyDescent="0.3">
      <c r="A15">
        <v>112</v>
      </c>
      <c r="B15" s="7">
        <v>44952</v>
      </c>
      <c r="C15" t="s">
        <v>70</v>
      </c>
      <c r="D15" s="1">
        <v>18.989999999999998</v>
      </c>
    </row>
    <row r="16" spans="1:6" x14ac:dyDescent="0.3">
      <c r="A16">
        <v>75</v>
      </c>
      <c r="B16" s="7">
        <v>44945</v>
      </c>
      <c r="C16" t="s">
        <v>11</v>
      </c>
      <c r="D16" s="1">
        <v>6.99</v>
      </c>
    </row>
    <row r="17" spans="1:4" x14ac:dyDescent="0.3">
      <c r="A17">
        <v>40</v>
      </c>
      <c r="B17" s="7">
        <v>44934</v>
      </c>
      <c r="C17" t="s">
        <v>127</v>
      </c>
      <c r="D17" s="1">
        <v>128</v>
      </c>
    </row>
    <row r="18" spans="1:4" x14ac:dyDescent="0.3">
      <c r="A18">
        <v>41</v>
      </c>
      <c r="B18" s="7">
        <v>44934</v>
      </c>
      <c r="C18" t="s">
        <v>127</v>
      </c>
      <c r="D18" s="1">
        <v>9.6</v>
      </c>
    </row>
    <row r="19" spans="1:4" x14ac:dyDescent="0.3">
      <c r="A19">
        <v>99</v>
      </c>
      <c r="B19" s="7">
        <v>44948</v>
      </c>
      <c r="C19" t="s">
        <v>127</v>
      </c>
      <c r="D19" s="1">
        <v>180</v>
      </c>
    </row>
    <row r="20" spans="1:4" x14ac:dyDescent="0.3">
      <c r="A20">
        <v>79</v>
      </c>
      <c r="B20" s="7">
        <v>44946</v>
      </c>
      <c r="C20" t="s">
        <v>64</v>
      </c>
      <c r="D20" s="1">
        <v>109</v>
      </c>
    </row>
    <row r="21" spans="1:4" x14ac:dyDescent="0.3">
      <c r="A21">
        <v>66</v>
      </c>
      <c r="B21" s="7">
        <v>44943</v>
      </c>
      <c r="C21" t="s">
        <v>5</v>
      </c>
      <c r="D21" s="1">
        <v>16</v>
      </c>
    </row>
    <row r="22" spans="1:4" x14ac:dyDescent="0.3">
      <c r="A22">
        <v>59</v>
      </c>
      <c r="B22" s="7">
        <v>44941</v>
      </c>
      <c r="C22" t="s">
        <v>90</v>
      </c>
      <c r="D22" s="1">
        <v>190.35</v>
      </c>
    </row>
    <row r="23" spans="1:4" x14ac:dyDescent="0.3">
      <c r="A23">
        <v>28</v>
      </c>
      <c r="B23" s="7">
        <v>44930</v>
      </c>
      <c r="C23" t="s">
        <v>74</v>
      </c>
      <c r="D23" s="1">
        <v>4.45</v>
      </c>
    </row>
    <row r="24" spans="1:4" x14ac:dyDescent="0.3">
      <c r="A24">
        <v>95</v>
      </c>
      <c r="B24" s="7">
        <v>44948</v>
      </c>
      <c r="C24" t="s">
        <v>74</v>
      </c>
      <c r="D24" s="1">
        <v>12</v>
      </c>
    </row>
    <row r="25" spans="1:4" x14ac:dyDescent="0.3">
      <c r="A25">
        <v>96</v>
      </c>
      <c r="B25" s="7">
        <v>44948</v>
      </c>
      <c r="C25" t="s">
        <v>74</v>
      </c>
      <c r="D25" s="1">
        <v>151.30000000000001</v>
      </c>
    </row>
    <row r="26" spans="1:4" x14ac:dyDescent="0.3">
      <c r="A26">
        <v>2</v>
      </c>
      <c r="B26" s="7">
        <v>44922</v>
      </c>
      <c r="C26" t="s">
        <v>228</v>
      </c>
      <c r="D26" s="1">
        <v>20.6</v>
      </c>
    </row>
    <row r="27" spans="1:4" x14ac:dyDescent="0.3">
      <c r="A27">
        <v>8</v>
      </c>
      <c r="B27" s="7">
        <v>44924</v>
      </c>
      <c r="C27" t="s">
        <v>7</v>
      </c>
      <c r="D27" s="1">
        <v>2.4</v>
      </c>
    </row>
    <row r="28" spans="1:4" x14ac:dyDescent="0.3">
      <c r="A28">
        <v>9</v>
      </c>
      <c r="B28" s="7">
        <v>44924</v>
      </c>
      <c r="C28" t="s">
        <v>7</v>
      </c>
      <c r="D28" s="1">
        <v>296.14999999999998</v>
      </c>
    </row>
    <row r="29" spans="1:4" x14ac:dyDescent="0.3">
      <c r="A29">
        <v>10</v>
      </c>
      <c r="B29" s="7">
        <v>44924</v>
      </c>
      <c r="C29" t="s">
        <v>7</v>
      </c>
      <c r="D29" s="1">
        <v>20</v>
      </c>
    </row>
    <row r="30" spans="1:4" x14ac:dyDescent="0.3">
      <c r="A30">
        <v>31</v>
      </c>
      <c r="B30" s="7">
        <v>44930</v>
      </c>
      <c r="C30" t="s">
        <v>7</v>
      </c>
      <c r="D30" s="1">
        <v>11.54</v>
      </c>
    </row>
    <row r="31" spans="1:4" x14ac:dyDescent="0.3">
      <c r="A31">
        <v>16</v>
      </c>
      <c r="B31" s="7">
        <v>44925</v>
      </c>
      <c r="C31" t="s">
        <v>13</v>
      </c>
      <c r="D31" s="1">
        <v>138.6</v>
      </c>
    </row>
    <row r="32" spans="1:4" x14ac:dyDescent="0.3">
      <c r="A32">
        <v>53</v>
      </c>
      <c r="B32" s="7">
        <v>44940</v>
      </c>
      <c r="C32" t="s">
        <v>13</v>
      </c>
      <c r="D32" s="1">
        <v>168</v>
      </c>
    </row>
    <row r="33" spans="1:5" x14ac:dyDescent="0.3">
      <c r="A33">
        <v>70</v>
      </c>
      <c r="B33" s="7">
        <v>44944</v>
      </c>
      <c r="C33" t="s">
        <v>13</v>
      </c>
      <c r="D33" s="1">
        <v>58</v>
      </c>
    </row>
    <row r="34" spans="1:5" x14ac:dyDescent="0.3">
      <c r="A34">
        <v>80</v>
      </c>
      <c r="B34" s="7">
        <v>44946</v>
      </c>
      <c r="C34" t="s">
        <v>13</v>
      </c>
      <c r="D34" s="1">
        <v>56</v>
      </c>
    </row>
    <row r="35" spans="1:5" x14ac:dyDescent="0.3">
      <c r="A35">
        <v>85</v>
      </c>
      <c r="B35" s="7">
        <v>44947</v>
      </c>
      <c r="C35" t="s">
        <v>39</v>
      </c>
      <c r="D35" s="1">
        <v>98</v>
      </c>
    </row>
    <row r="36" spans="1:5" x14ac:dyDescent="0.3">
      <c r="A36">
        <v>100</v>
      </c>
      <c r="B36" s="7">
        <v>44949</v>
      </c>
      <c r="C36" t="s">
        <v>243</v>
      </c>
      <c r="E36" s="1">
        <v>7000</v>
      </c>
    </row>
    <row r="37" spans="1:5" x14ac:dyDescent="0.3">
      <c r="A37">
        <v>63</v>
      </c>
      <c r="B37" s="7">
        <v>44943</v>
      </c>
      <c r="C37" t="s">
        <v>238</v>
      </c>
      <c r="E37" s="1">
        <v>9148.7900000000009</v>
      </c>
    </row>
    <row r="38" spans="1:5" x14ac:dyDescent="0.3">
      <c r="A38">
        <v>6</v>
      </c>
      <c r="B38" s="7">
        <v>44924</v>
      </c>
      <c r="C38" t="s">
        <v>230</v>
      </c>
      <c r="D38" s="1">
        <v>34.99</v>
      </c>
    </row>
    <row r="39" spans="1:5" x14ac:dyDescent="0.3">
      <c r="A39">
        <v>13</v>
      </c>
      <c r="B39" s="7">
        <v>44925</v>
      </c>
      <c r="C39" t="s">
        <v>3</v>
      </c>
      <c r="D39" s="1">
        <v>83.45</v>
      </c>
    </row>
    <row r="40" spans="1:5" x14ac:dyDescent="0.3">
      <c r="A40">
        <v>19</v>
      </c>
      <c r="B40" s="7">
        <v>44926</v>
      </c>
      <c r="C40" t="s">
        <v>3</v>
      </c>
      <c r="D40" s="1">
        <v>173.45</v>
      </c>
    </row>
    <row r="41" spans="1:5" x14ac:dyDescent="0.3">
      <c r="A41">
        <v>38</v>
      </c>
      <c r="B41" s="7">
        <v>44933</v>
      </c>
      <c r="C41" t="s">
        <v>3</v>
      </c>
      <c r="D41" s="1">
        <v>55.7</v>
      </c>
    </row>
    <row r="42" spans="1:5" x14ac:dyDescent="0.3">
      <c r="A42">
        <v>44</v>
      </c>
      <c r="B42" s="7">
        <v>44936</v>
      </c>
      <c r="C42" t="s">
        <v>3</v>
      </c>
      <c r="D42" s="1">
        <v>253.53</v>
      </c>
    </row>
    <row r="43" spans="1:5" x14ac:dyDescent="0.3">
      <c r="A43">
        <v>65</v>
      </c>
      <c r="B43" s="7">
        <v>44943</v>
      </c>
      <c r="C43" t="s">
        <v>3</v>
      </c>
      <c r="D43" s="1">
        <v>203.38</v>
      </c>
    </row>
    <row r="44" spans="1:5" x14ac:dyDescent="0.3">
      <c r="A44">
        <v>74</v>
      </c>
      <c r="B44" s="7">
        <v>44945</v>
      </c>
      <c r="C44" t="s">
        <v>3</v>
      </c>
      <c r="D44" s="1">
        <v>40.119999999999997</v>
      </c>
    </row>
    <row r="45" spans="1:5" x14ac:dyDescent="0.3">
      <c r="A45">
        <v>93</v>
      </c>
      <c r="B45" s="7">
        <v>44948</v>
      </c>
      <c r="C45" t="s">
        <v>3</v>
      </c>
      <c r="D45" s="1">
        <v>104.02</v>
      </c>
    </row>
    <row r="46" spans="1:5" x14ac:dyDescent="0.3">
      <c r="A46">
        <v>104</v>
      </c>
      <c r="B46" s="7">
        <v>44950</v>
      </c>
      <c r="C46" t="s">
        <v>3</v>
      </c>
      <c r="D46" s="1">
        <v>28.44</v>
      </c>
    </row>
    <row r="47" spans="1:5" x14ac:dyDescent="0.3">
      <c r="A47">
        <v>107</v>
      </c>
      <c r="B47" s="7">
        <v>44951</v>
      </c>
      <c r="C47" t="s">
        <v>3</v>
      </c>
      <c r="D47" s="1">
        <v>91.97</v>
      </c>
    </row>
    <row r="48" spans="1:5" x14ac:dyDescent="0.3">
      <c r="A48">
        <v>110</v>
      </c>
      <c r="B48" s="7">
        <v>44952</v>
      </c>
      <c r="C48" t="s">
        <v>3</v>
      </c>
      <c r="D48" s="1">
        <v>87.85</v>
      </c>
    </row>
    <row r="49" spans="1:5" x14ac:dyDescent="0.3">
      <c r="A49">
        <v>115</v>
      </c>
      <c r="B49" s="7">
        <v>44953</v>
      </c>
      <c r="C49" t="s">
        <v>3</v>
      </c>
      <c r="D49" s="1">
        <v>107.1</v>
      </c>
    </row>
    <row r="50" spans="1:5" x14ac:dyDescent="0.3">
      <c r="A50">
        <v>34</v>
      </c>
      <c r="B50" s="7">
        <v>44932</v>
      </c>
      <c r="C50" t="s">
        <v>14</v>
      </c>
      <c r="D50" s="1">
        <v>64.7</v>
      </c>
    </row>
    <row r="51" spans="1:5" x14ac:dyDescent="0.3">
      <c r="A51">
        <v>114</v>
      </c>
      <c r="B51" s="7">
        <v>44953</v>
      </c>
      <c r="C51" t="s">
        <v>14</v>
      </c>
      <c r="D51" s="1">
        <v>25.43</v>
      </c>
    </row>
    <row r="52" spans="1:5" x14ac:dyDescent="0.3">
      <c r="A52">
        <v>35</v>
      </c>
      <c r="B52" s="7">
        <v>44932</v>
      </c>
      <c r="C52" t="s">
        <v>188</v>
      </c>
      <c r="D52" s="1">
        <v>93.25</v>
      </c>
    </row>
    <row r="53" spans="1:5" x14ac:dyDescent="0.3">
      <c r="A53">
        <v>117</v>
      </c>
      <c r="B53" s="7">
        <v>44955</v>
      </c>
      <c r="C53" t="s">
        <v>75</v>
      </c>
      <c r="D53" s="1">
        <v>17.829999999999998</v>
      </c>
    </row>
    <row r="54" spans="1:5" x14ac:dyDescent="0.3">
      <c r="A54">
        <v>58</v>
      </c>
      <c r="B54" s="7">
        <v>44941</v>
      </c>
      <c r="C54" t="s">
        <v>237</v>
      </c>
      <c r="D54" s="1">
        <v>5.9</v>
      </c>
    </row>
    <row r="55" spans="1:5" x14ac:dyDescent="0.3">
      <c r="A55">
        <v>30</v>
      </c>
      <c r="B55" s="7">
        <v>44930</v>
      </c>
      <c r="C55" t="s">
        <v>33</v>
      </c>
      <c r="D55" s="1">
        <v>77.989999999999995</v>
      </c>
    </row>
    <row r="56" spans="1:5" x14ac:dyDescent="0.3">
      <c r="A56">
        <v>42</v>
      </c>
      <c r="B56" s="7">
        <v>44936</v>
      </c>
      <c r="C56" t="s">
        <v>9</v>
      </c>
      <c r="D56" s="1">
        <v>6.19</v>
      </c>
    </row>
    <row r="57" spans="1:5" x14ac:dyDescent="0.3">
      <c r="A57">
        <v>46</v>
      </c>
      <c r="B57" s="7">
        <v>44937</v>
      </c>
      <c r="C57" t="s">
        <v>9</v>
      </c>
      <c r="D57" s="1">
        <v>2.27</v>
      </c>
    </row>
    <row r="58" spans="1:5" x14ac:dyDescent="0.3">
      <c r="A58">
        <v>49</v>
      </c>
      <c r="B58" s="7">
        <v>44938</v>
      </c>
      <c r="C58" t="s">
        <v>9</v>
      </c>
      <c r="D58" s="1">
        <v>8.84</v>
      </c>
    </row>
    <row r="59" spans="1:5" x14ac:dyDescent="0.3">
      <c r="A59">
        <v>51</v>
      </c>
      <c r="B59" s="7">
        <v>44939</v>
      </c>
      <c r="C59" t="s">
        <v>9</v>
      </c>
      <c r="D59" s="1">
        <v>3.93</v>
      </c>
    </row>
    <row r="60" spans="1:5" x14ac:dyDescent="0.3">
      <c r="A60">
        <v>105</v>
      </c>
      <c r="B60" s="7">
        <v>44951</v>
      </c>
      <c r="C60" t="s">
        <v>9</v>
      </c>
      <c r="D60" s="1">
        <v>6.43</v>
      </c>
    </row>
    <row r="61" spans="1:5" x14ac:dyDescent="0.3">
      <c r="A61">
        <v>78</v>
      </c>
      <c r="B61" s="7">
        <v>44946</v>
      </c>
      <c r="C61" t="s">
        <v>168</v>
      </c>
      <c r="D61" s="1">
        <v>25</v>
      </c>
    </row>
    <row r="62" spans="1:5" x14ac:dyDescent="0.3">
      <c r="A62">
        <v>4</v>
      </c>
      <c r="B62" s="7">
        <v>44923</v>
      </c>
      <c r="C62" t="s">
        <v>229</v>
      </c>
      <c r="D62" s="1">
        <v>103.9</v>
      </c>
    </row>
    <row r="63" spans="1:5" s="4" customFormat="1" x14ac:dyDescent="0.3">
      <c r="A63" s="4">
        <v>89</v>
      </c>
      <c r="B63" s="11">
        <v>44947</v>
      </c>
      <c r="C63" s="4" t="s">
        <v>241</v>
      </c>
      <c r="D63" s="5">
        <v>7081.95</v>
      </c>
      <c r="E63" s="5"/>
    </row>
    <row r="64" spans="1:5" x14ac:dyDescent="0.3">
      <c r="A64">
        <v>27</v>
      </c>
      <c r="B64" s="7">
        <v>44929</v>
      </c>
      <c r="C64" t="s">
        <v>167</v>
      </c>
      <c r="D64" s="1">
        <v>5.0599999999999996</v>
      </c>
    </row>
    <row r="65" spans="1:4" x14ac:dyDescent="0.3">
      <c r="A65">
        <v>24</v>
      </c>
      <c r="B65" s="7">
        <v>44928</v>
      </c>
      <c r="C65" t="s">
        <v>4</v>
      </c>
      <c r="D65" s="1">
        <v>30.48</v>
      </c>
    </row>
    <row r="66" spans="1:4" x14ac:dyDescent="0.3">
      <c r="A66">
        <v>101</v>
      </c>
      <c r="B66" s="7">
        <v>44949</v>
      </c>
      <c r="C66" t="s">
        <v>4</v>
      </c>
      <c r="D66" s="1">
        <v>50.1</v>
      </c>
    </row>
    <row r="67" spans="1:4" x14ac:dyDescent="0.3">
      <c r="A67">
        <v>20</v>
      </c>
      <c r="B67" s="7">
        <v>44926</v>
      </c>
      <c r="C67" t="s">
        <v>171</v>
      </c>
      <c r="D67" s="1">
        <v>23.48</v>
      </c>
    </row>
    <row r="68" spans="1:4" x14ac:dyDescent="0.3">
      <c r="A68">
        <v>17</v>
      </c>
      <c r="B68" s="7">
        <v>44925</v>
      </c>
      <c r="C68" t="s">
        <v>19</v>
      </c>
      <c r="D68" s="1">
        <v>17.5</v>
      </c>
    </row>
    <row r="69" spans="1:4" x14ac:dyDescent="0.3">
      <c r="A69">
        <v>55</v>
      </c>
      <c r="B69" s="7">
        <v>44940</v>
      </c>
      <c r="C69" t="s">
        <v>19</v>
      </c>
      <c r="D69" s="1">
        <v>19.78</v>
      </c>
    </row>
    <row r="70" spans="1:4" x14ac:dyDescent="0.3">
      <c r="A70">
        <v>67</v>
      </c>
      <c r="B70" s="7">
        <v>44943</v>
      </c>
      <c r="C70" t="s">
        <v>19</v>
      </c>
      <c r="D70" s="1">
        <v>14.13</v>
      </c>
    </row>
    <row r="71" spans="1:4" x14ac:dyDescent="0.3">
      <c r="A71">
        <v>64</v>
      </c>
      <c r="B71" s="7">
        <v>44943</v>
      </c>
      <c r="C71" t="s">
        <v>43</v>
      </c>
      <c r="D71" s="1">
        <v>21.95</v>
      </c>
    </row>
    <row r="72" spans="1:4" x14ac:dyDescent="0.3">
      <c r="A72">
        <v>25</v>
      </c>
      <c r="B72" s="7">
        <v>44929</v>
      </c>
      <c r="C72" t="s">
        <v>233</v>
      </c>
      <c r="D72" s="1">
        <v>397</v>
      </c>
    </row>
    <row r="73" spans="1:4" x14ac:dyDescent="0.3">
      <c r="A73">
        <v>102</v>
      </c>
      <c r="B73" s="7">
        <v>44949</v>
      </c>
      <c r="C73" t="s">
        <v>123</v>
      </c>
      <c r="D73" s="1">
        <v>7.2</v>
      </c>
    </row>
    <row r="74" spans="1:4" x14ac:dyDescent="0.3">
      <c r="A74">
        <v>103</v>
      </c>
      <c r="B74" s="7">
        <v>44949</v>
      </c>
      <c r="C74" t="s">
        <v>123</v>
      </c>
      <c r="D74" s="1">
        <v>3.6</v>
      </c>
    </row>
    <row r="75" spans="1:4" x14ac:dyDescent="0.3">
      <c r="A75">
        <v>77</v>
      </c>
      <c r="B75" s="7">
        <v>44946</v>
      </c>
      <c r="C75" t="s">
        <v>53</v>
      </c>
      <c r="D75" s="1">
        <v>38.75</v>
      </c>
    </row>
    <row r="76" spans="1:4" x14ac:dyDescent="0.3">
      <c r="A76">
        <v>86</v>
      </c>
      <c r="B76" s="7">
        <v>44947</v>
      </c>
      <c r="C76" t="s">
        <v>53</v>
      </c>
      <c r="D76" s="1">
        <v>57</v>
      </c>
    </row>
    <row r="77" spans="1:4" x14ac:dyDescent="0.3">
      <c r="A77">
        <v>14</v>
      </c>
      <c r="B77" s="7">
        <v>44925</v>
      </c>
      <c r="C77" t="s">
        <v>30</v>
      </c>
      <c r="D77" s="1">
        <v>124</v>
      </c>
    </row>
    <row r="78" spans="1:4" x14ac:dyDescent="0.3">
      <c r="A78">
        <v>94</v>
      </c>
      <c r="B78" s="7">
        <v>44948</v>
      </c>
      <c r="C78" t="s">
        <v>30</v>
      </c>
      <c r="D78" s="1">
        <v>46</v>
      </c>
    </row>
    <row r="79" spans="1:4" x14ac:dyDescent="0.3">
      <c r="A79">
        <v>108</v>
      </c>
      <c r="B79" s="7">
        <v>44951</v>
      </c>
      <c r="C79" t="s">
        <v>30</v>
      </c>
      <c r="D79" s="1">
        <v>62</v>
      </c>
    </row>
    <row r="80" spans="1:4" x14ac:dyDescent="0.3">
      <c r="A80">
        <v>116</v>
      </c>
      <c r="B80" s="7">
        <v>44953</v>
      </c>
      <c r="C80" t="s">
        <v>30</v>
      </c>
      <c r="D80" s="1">
        <v>193</v>
      </c>
    </row>
    <row r="81" spans="1:4" x14ac:dyDescent="0.3">
      <c r="A81">
        <v>69</v>
      </c>
      <c r="B81" s="7">
        <v>44944</v>
      </c>
      <c r="C81" t="s">
        <v>46</v>
      </c>
      <c r="D81" s="1">
        <v>35</v>
      </c>
    </row>
    <row r="82" spans="1:4" x14ac:dyDescent="0.3">
      <c r="A82">
        <v>106</v>
      </c>
      <c r="B82" s="7">
        <v>44951</v>
      </c>
      <c r="C82" t="s">
        <v>46</v>
      </c>
      <c r="D82" s="1">
        <v>25.5</v>
      </c>
    </row>
    <row r="83" spans="1:4" x14ac:dyDescent="0.3">
      <c r="A83">
        <v>45</v>
      </c>
      <c r="B83" s="7">
        <v>44936</v>
      </c>
      <c r="C83" t="s">
        <v>235</v>
      </c>
      <c r="D83" s="1">
        <v>32.5</v>
      </c>
    </row>
    <row r="84" spans="1:4" x14ac:dyDescent="0.3">
      <c r="A84">
        <v>21</v>
      </c>
      <c r="B84" s="7">
        <v>44927</v>
      </c>
      <c r="C84" t="s">
        <v>162</v>
      </c>
      <c r="D84" s="1">
        <v>125.39</v>
      </c>
    </row>
    <row r="85" spans="1:4" x14ac:dyDescent="0.3">
      <c r="A85">
        <v>39</v>
      </c>
      <c r="B85" s="7">
        <v>44934</v>
      </c>
      <c r="C85" t="s">
        <v>162</v>
      </c>
      <c r="D85" s="1">
        <v>125.39</v>
      </c>
    </row>
    <row r="86" spans="1:4" x14ac:dyDescent="0.3">
      <c r="A86">
        <v>57</v>
      </c>
      <c r="B86" s="7">
        <v>44941</v>
      </c>
      <c r="C86" t="s">
        <v>162</v>
      </c>
      <c r="D86" s="1">
        <v>125.39</v>
      </c>
    </row>
    <row r="87" spans="1:4" x14ac:dyDescent="0.3">
      <c r="A87">
        <v>90</v>
      </c>
      <c r="B87" s="7">
        <v>44948</v>
      </c>
      <c r="C87" t="s">
        <v>162</v>
      </c>
      <c r="D87" s="1">
        <v>125.39</v>
      </c>
    </row>
    <row r="88" spans="1:4" x14ac:dyDescent="0.3">
      <c r="A88">
        <v>32</v>
      </c>
      <c r="B88" s="7">
        <v>44931</v>
      </c>
      <c r="C88" t="s">
        <v>161</v>
      </c>
      <c r="D88" s="1">
        <v>9.9499999999999993</v>
      </c>
    </row>
    <row r="89" spans="1:4" x14ac:dyDescent="0.3">
      <c r="A89">
        <v>26</v>
      </c>
      <c r="B89" s="7">
        <v>44929</v>
      </c>
      <c r="C89" t="s">
        <v>63</v>
      </c>
      <c r="D89" s="1">
        <v>13.85</v>
      </c>
    </row>
    <row r="90" spans="1:4" x14ac:dyDescent="0.3">
      <c r="A90">
        <v>56</v>
      </c>
      <c r="B90" s="7">
        <v>44940</v>
      </c>
      <c r="C90" t="s">
        <v>36</v>
      </c>
      <c r="D90" s="1">
        <v>26.2</v>
      </c>
    </row>
    <row r="91" spans="1:4" x14ac:dyDescent="0.3">
      <c r="A91">
        <v>68</v>
      </c>
      <c r="B91" s="7">
        <v>44943</v>
      </c>
      <c r="C91" t="s">
        <v>36</v>
      </c>
      <c r="D91" s="1">
        <v>18.2</v>
      </c>
    </row>
    <row r="92" spans="1:4" x14ac:dyDescent="0.3">
      <c r="A92">
        <v>71</v>
      </c>
      <c r="B92" s="7">
        <v>44944</v>
      </c>
      <c r="C92" t="s">
        <v>178</v>
      </c>
      <c r="D92" s="1">
        <v>17.98</v>
      </c>
    </row>
    <row r="93" spans="1:4" x14ac:dyDescent="0.3">
      <c r="A93">
        <v>5</v>
      </c>
      <c r="B93" s="7">
        <v>44924</v>
      </c>
      <c r="C93" t="s">
        <v>169</v>
      </c>
      <c r="D93" s="1">
        <v>31</v>
      </c>
    </row>
    <row r="94" spans="1:4" x14ac:dyDescent="0.3">
      <c r="A94">
        <v>22</v>
      </c>
      <c r="B94" s="7">
        <v>44927</v>
      </c>
      <c r="C94" t="s">
        <v>169</v>
      </c>
      <c r="D94" s="1">
        <v>142.03</v>
      </c>
    </row>
    <row r="95" spans="1:4" x14ac:dyDescent="0.3">
      <c r="A95">
        <v>50</v>
      </c>
      <c r="B95" s="7">
        <v>44938</v>
      </c>
      <c r="C95" t="s">
        <v>169</v>
      </c>
      <c r="D95" s="1">
        <v>28.5</v>
      </c>
    </row>
    <row r="96" spans="1:4" x14ac:dyDescent="0.3">
      <c r="A96">
        <v>62</v>
      </c>
      <c r="B96" s="7">
        <v>44942</v>
      </c>
      <c r="C96" t="s">
        <v>169</v>
      </c>
      <c r="D96" s="1">
        <v>24</v>
      </c>
    </row>
    <row r="97" spans="1:4" x14ac:dyDescent="0.3">
      <c r="A97">
        <v>98</v>
      </c>
      <c r="B97" s="7">
        <v>44948</v>
      </c>
      <c r="C97" t="s">
        <v>242</v>
      </c>
      <c r="D97" s="1">
        <v>60.99</v>
      </c>
    </row>
    <row r="98" spans="1:4" x14ac:dyDescent="0.3">
      <c r="A98">
        <v>88</v>
      </c>
      <c r="B98" s="7">
        <v>44947</v>
      </c>
      <c r="C98" t="s">
        <v>240</v>
      </c>
      <c r="D98" s="1">
        <v>9.66</v>
      </c>
    </row>
    <row r="99" spans="1:4" x14ac:dyDescent="0.3">
      <c r="A99">
        <v>81</v>
      </c>
      <c r="B99" s="7">
        <v>44946</v>
      </c>
      <c r="C99" t="s">
        <v>1</v>
      </c>
      <c r="D99" s="1">
        <v>65</v>
      </c>
    </row>
    <row r="100" spans="1:4" x14ac:dyDescent="0.3">
      <c r="A100">
        <v>82</v>
      </c>
      <c r="B100" s="7">
        <v>44946</v>
      </c>
      <c r="C100" t="s">
        <v>1</v>
      </c>
      <c r="D100" s="1">
        <v>40</v>
      </c>
    </row>
    <row r="101" spans="1:4" x14ac:dyDescent="0.3">
      <c r="A101">
        <v>3</v>
      </c>
      <c r="B101" s="7">
        <v>44923</v>
      </c>
      <c r="C101" t="s">
        <v>181</v>
      </c>
      <c r="D101" s="1">
        <v>159.55000000000001</v>
      </c>
    </row>
    <row r="102" spans="1:4" x14ac:dyDescent="0.3">
      <c r="A102">
        <v>48</v>
      </c>
      <c r="B102" s="7">
        <v>44937</v>
      </c>
      <c r="C102" t="s">
        <v>35</v>
      </c>
      <c r="D102" s="1">
        <v>12.49</v>
      </c>
    </row>
    <row r="103" spans="1:4" x14ac:dyDescent="0.3">
      <c r="A103">
        <v>23</v>
      </c>
      <c r="B103" s="7">
        <v>44927</v>
      </c>
      <c r="C103" t="s">
        <v>0</v>
      </c>
      <c r="D103" s="1">
        <v>205.11</v>
      </c>
    </row>
    <row r="104" spans="1:4" x14ac:dyDescent="0.3">
      <c r="A104">
        <v>33</v>
      </c>
      <c r="B104" s="7">
        <v>44931</v>
      </c>
      <c r="C104" t="s">
        <v>0</v>
      </c>
      <c r="D104" s="1">
        <v>130.47</v>
      </c>
    </row>
    <row r="105" spans="1:4" x14ac:dyDescent="0.3">
      <c r="A105">
        <v>36</v>
      </c>
      <c r="B105" s="7">
        <v>44932</v>
      </c>
      <c r="C105" t="s">
        <v>234</v>
      </c>
      <c r="D105" s="1">
        <v>69</v>
      </c>
    </row>
    <row r="106" spans="1:4" x14ac:dyDescent="0.3">
      <c r="A106">
        <v>76</v>
      </c>
      <c r="B106" s="7">
        <v>44946</v>
      </c>
      <c r="C106" t="s">
        <v>239</v>
      </c>
      <c r="D106" s="1">
        <v>289.89999999999998</v>
      </c>
    </row>
    <row r="107" spans="1:4" x14ac:dyDescent="0.3">
      <c r="A107">
        <v>113</v>
      </c>
      <c r="B107" s="7">
        <v>44953</v>
      </c>
      <c r="C107" t="s">
        <v>239</v>
      </c>
      <c r="D107" s="1">
        <v>87.96</v>
      </c>
    </row>
    <row r="108" spans="1:4" x14ac:dyDescent="0.3">
      <c r="A108">
        <v>54</v>
      </c>
      <c r="B108" s="7">
        <v>44940</v>
      </c>
      <c r="C108" t="s">
        <v>236</v>
      </c>
      <c r="D108" s="1">
        <v>65</v>
      </c>
    </row>
    <row r="109" spans="1:4" x14ac:dyDescent="0.3">
      <c r="A109">
        <v>60</v>
      </c>
      <c r="B109" s="7">
        <v>44941</v>
      </c>
      <c r="C109" t="s">
        <v>93</v>
      </c>
      <c r="D109" s="1">
        <v>70.150000000000006</v>
      </c>
    </row>
    <row r="110" spans="1:4" x14ac:dyDescent="0.3">
      <c r="A110">
        <v>47</v>
      </c>
      <c r="B110" s="7">
        <v>44937</v>
      </c>
      <c r="C110" t="s">
        <v>29</v>
      </c>
      <c r="D110" s="1">
        <v>117</v>
      </c>
    </row>
    <row r="111" spans="1:4" x14ac:dyDescent="0.3">
      <c r="A111">
        <v>18</v>
      </c>
      <c r="B111" s="7">
        <v>44926</v>
      </c>
      <c r="C111" t="s">
        <v>68</v>
      </c>
      <c r="D111" s="1">
        <v>24.26</v>
      </c>
    </row>
    <row r="112" spans="1:4" x14ac:dyDescent="0.3">
      <c r="A112">
        <v>43</v>
      </c>
      <c r="B112" s="7">
        <v>44936</v>
      </c>
      <c r="C112" t="s">
        <v>223</v>
      </c>
      <c r="D112" s="1">
        <v>77.23</v>
      </c>
    </row>
    <row r="113" spans="1:4" x14ac:dyDescent="0.3">
      <c r="A113">
        <v>109</v>
      </c>
      <c r="B113" s="7">
        <v>44951</v>
      </c>
      <c r="C113" t="s">
        <v>41</v>
      </c>
      <c r="D113" s="1">
        <v>14.99</v>
      </c>
    </row>
    <row r="114" spans="1:4" x14ac:dyDescent="0.3">
      <c r="A114">
        <v>84</v>
      </c>
      <c r="B114" s="7">
        <v>44947</v>
      </c>
      <c r="C114" t="s">
        <v>38</v>
      </c>
      <c r="D114" s="1">
        <v>33</v>
      </c>
    </row>
    <row r="115" spans="1:4" x14ac:dyDescent="0.3">
      <c r="A115">
        <v>7</v>
      </c>
      <c r="B115" s="7">
        <v>44924</v>
      </c>
      <c r="C115" t="s">
        <v>25</v>
      </c>
      <c r="D115" s="1">
        <v>36.15</v>
      </c>
    </row>
    <row r="116" spans="1:4" x14ac:dyDescent="0.3">
      <c r="A116">
        <v>61</v>
      </c>
      <c r="B116" s="7">
        <v>44941</v>
      </c>
      <c r="C116" t="s">
        <v>25</v>
      </c>
      <c r="D116" s="1">
        <v>164.63</v>
      </c>
    </row>
    <row r="117" spans="1:4" x14ac:dyDescent="0.3">
      <c r="A117">
        <v>29</v>
      </c>
      <c r="B117" s="7">
        <v>44930</v>
      </c>
      <c r="C117" t="s">
        <v>32</v>
      </c>
      <c r="D117" s="1">
        <v>283.56</v>
      </c>
    </row>
    <row r="118" spans="1:4" x14ac:dyDescent="0.3">
      <c r="A118">
        <v>97</v>
      </c>
      <c r="B118" s="7">
        <v>44948</v>
      </c>
      <c r="C118" t="s">
        <v>32</v>
      </c>
      <c r="D118" s="1">
        <v>32</v>
      </c>
    </row>
    <row r="121" spans="1:4" x14ac:dyDescent="0.3">
      <c r="C121" t="s">
        <v>82</v>
      </c>
    </row>
    <row r="122" spans="1:4" x14ac:dyDescent="0.3">
      <c r="C122" t="s">
        <v>79</v>
      </c>
      <c r="D122" s="1">
        <f>SUM(D31:D35,D55,D77:D80)</f>
        <v>1021.59</v>
      </c>
    </row>
    <row r="123" spans="1:4" x14ac:dyDescent="0.3">
      <c r="C123" t="s">
        <v>83</v>
      </c>
      <c r="D123" s="1">
        <f>SUM(D5:D16,D99:D100)</f>
        <v>2200.6499999999996</v>
      </c>
    </row>
    <row r="124" spans="1:4" x14ac:dyDescent="0.3">
      <c r="C124" t="s">
        <v>85</v>
      </c>
      <c r="D124" s="1">
        <f>SUM(D27:D30)</f>
        <v>330.09</v>
      </c>
    </row>
    <row r="125" spans="1:4" x14ac:dyDescent="0.3">
      <c r="C125" t="s">
        <v>81</v>
      </c>
      <c r="D125" s="1">
        <f>SUM(D75:D76,D22:D25,D109)</f>
        <v>524</v>
      </c>
    </row>
    <row r="126" spans="1:4" x14ac:dyDescent="0.3">
      <c r="C126" t="s">
        <v>86</v>
      </c>
    </row>
    <row r="127" spans="1:4" x14ac:dyDescent="0.3">
      <c r="C127" t="s">
        <v>80</v>
      </c>
      <c r="D127" s="1">
        <f>SUM(D65:D66,D88:D91)</f>
        <v>148.77999999999997</v>
      </c>
    </row>
    <row r="128" spans="1:4" x14ac:dyDescent="0.3">
      <c r="C128" t="s">
        <v>244</v>
      </c>
      <c r="D128" s="1">
        <f>SUM(D63)</f>
        <v>7081.95</v>
      </c>
    </row>
    <row r="129" spans="3:4" x14ac:dyDescent="0.3">
      <c r="C129" t="s">
        <v>78</v>
      </c>
      <c r="D129" s="1">
        <f>SUM(D3:D4,D21,D39:D51,D68:D69,D67,D70,D114:D118)</f>
        <v>2006.3200000000002</v>
      </c>
    </row>
    <row r="130" spans="3:4" x14ac:dyDescent="0.3">
      <c r="C130" t="s">
        <v>84</v>
      </c>
    </row>
    <row r="131" spans="3:4" x14ac:dyDescent="0.3">
      <c r="C131" t="s">
        <v>77</v>
      </c>
    </row>
    <row r="132" spans="3:4" x14ac:dyDescent="0.3">
      <c r="C132" t="s">
        <v>493</v>
      </c>
      <c r="D132" s="1">
        <f>SUM(D84:D87)</f>
        <v>501.56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BB011-10C9-4F81-A6AF-6018FCFD702C}">
  <dimension ref="A1:F158"/>
  <sheetViews>
    <sheetView topLeftCell="A19" workbookViewId="0">
      <selection activeCell="D156" sqref="D156"/>
    </sheetView>
  </sheetViews>
  <sheetFormatPr defaultRowHeight="14.4" x14ac:dyDescent="0.3"/>
  <cols>
    <col min="1" max="1" width="4" bestFit="1" customWidth="1"/>
    <col min="2" max="2" width="25.44140625" style="7" bestFit="1" customWidth="1"/>
    <col min="3" max="3" width="54.5546875" style="1" bestFit="1" customWidth="1"/>
    <col min="4" max="4" width="10.44140625" style="1" bestFit="1" customWidth="1"/>
    <col min="5" max="7" width="10.44140625" bestFit="1" customWidth="1"/>
  </cols>
  <sheetData>
    <row r="1" spans="1:6" x14ac:dyDescent="0.3">
      <c r="A1" s="8" t="s">
        <v>480</v>
      </c>
      <c r="B1" s="9" t="s">
        <v>481</v>
      </c>
      <c r="C1" s="8" t="s">
        <v>482</v>
      </c>
      <c r="D1" s="10" t="s">
        <v>483</v>
      </c>
      <c r="E1" s="10" t="s">
        <v>484</v>
      </c>
      <c r="F1" s="8" t="s">
        <v>485</v>
      </c>
    </row>
    <row r="2" spans="1:6" x14ac:dyDescent="0.3">
      <c r="A2">
        <v>1</v>
      </c>
      <c r="B2" s="7">
        <v>44953</v>
      </c>
      <c r="C2" t="s">
        <v>5</v>
      </c>
      <c r="D2" s="1">
        <v>22</v>
      </c>
      <c r="E2" s="1"/>
    </row>
    <row r="3" spans="1:6" x14ac:dyDescent="0.3">
      <c r="A3">
        <v>33</v>
      </c>
      <c r="B3" s="7">
        <v>44959</v>
      </c>
      <c r="C3" t="s">
        <v>132</v>
      </c>
      <c r="D3" s="1">
        <v>28</v>
      </c>
      <c r="E3" s="1"/>
    </row>
    <row r="4" spans="1:6" x14ac:dyDescent="0.3">
      <c r="A4">
        <v>114</v>
      </c>
      <c r="B4" s="7">
        <v>44977</v>
      </c>
      <c r="C4" t="s">
        <v>132</v>
      </c>
      <c r="D4" s="1">
        <v>75</v>
      </c>
      <c r="E4" s="1"/>
    </row>
    <row r="5" spans="1:6" x14ac:dyDescent="0.3">
      <c r="A5">
        <v>115</v>
      </c>
      <c r="B5" s="7">
        <v>44977</v>
      </c>
      <c r="C5" t="s">
        <v>132</v>
      </c>
      <c r="D5" s="1">
        <v>65</v>
      </c>
      <c r="E5" s="1"/>
    </row>
    <row r="6" spans="1:6" x14ac:dyDescent="0.3">
      <c r="A6">
        <v>81</v>
      </c>
      <c r="B6" s="7">
        <v>44969</v>
      </c>
      <c r="C6" t="s">
        <v>257</v>
      </c>
      <c r="D6" s="1">
        <v>94.34</v>
      </c>
      <c r="E6" s="1"/>
    </row>
    <row r="7" spans="1:6" x14ac:dyDescent="0.3">
      <c r="A7">
        <v>103</v>
      </c>
      <c r="B7" s="7">
        <v>44974</v>
      </c>
      <c r="C7" t="s">
        <v>8</v>
      </c>
      <c r="D7" s="1">
        <v>219.9</v>
      </c>
      <c r="E7" s="1"/>
    </row>
    <row r="8" spans="1:6" x14ac:dyDescent="0.3">
      <c r="A8">
        <v>8</v>
      </c>
      <c r="B8" s="7">
        <v>44954</v>
      </c>
      <c r="C8" t="s">
        <v>10</v>
      </c>
      <c r="D8" s="1">
        <v>61.5</v>
      </c>
      <c r="E8" s="1"/>
    </row>
    <row r="9" spans="1:6" x14ac:dyDescent="0.3">
      <c r="A9">
        <v>9</v>
      </c>
      <c r="B9" s="7">
        <v>44954</v>
      </c>
      <c r="C9" t="s">
        <v>10</v>
      </c>
      <c r="D9" s="1">
        <v>79</v>
      </c>
      <c r="E9" s="1"/>
    </row>
    <row r="10" spans="1:6" x14ac:dyDescent="0.3">
      <c r="A10">
        <v>21</v>
      </c>
      <c r="B10" s="7">
        <v>44957</v>
      </c>
      <c r="C10" t="s">
        <v>10</v>
      </c>
      <c r="D10" s="1">
        <v>38.75</v>
      </c>
      <c r="E10" s="1"/>
    </row>
    <row r="11" spans="1:6" x14ac:dyDescent="0.3">
      <c r="A11">
        <v>98</v>
      </c>
      <c r="B11" s="7">
        <v>44974</v>
      </c>
      <c r="C11" t="s">
        <v>10</v>
      </c>
      <c r="D11" s="1">
        <v>36.83</v>
      </c>
      <c r="E11" s="1"/>
    </row>
    <row r="12" spans="1:6" x14ac:dyDescent="0.3">
      <c r="A12">
        <v>15</v>
      </c>
      <c r="B12" s="7">
        <v>44956</v>
      </c>
      <c r="C12" t="s">
        <v>2</v>
      </c>
      <c r="D12" s="1">
        <v>231.52</v>
      </c>
      <c r="E12" s="1"/>
    </row>
    <row r="13" spans="1:6" x14ac:dyDescent="0.3">
      <c r="A13">
        <v>22</v>
      </c>
      <c r="B13" s="7">
        <v>44957</v>
      </c>
      <c r="C13" t="s">
        <v>2</v>
      </c>
      <c r="D13" s="1">
        <v>64.180000000000007</v>
      </c>
      <c r="E13" s="1"/>
    </row>
    <row r="14" spans="1:6" x14ac:dyDescent="0.3">
      <c r="A14">
        <v>30</v>
      </c>
      <c r="B14" s="7">
        <v>44958</v>
      </c>
      <c r="C14" t="s">
        <v>2</v>
      </c>
      <c r="D14" s="1">
        <v>36.99</v>
      </c>
      <c r="E14" s="1"/>
    </row>
    <row r="15" spans="1:6" x14ac:dyDescent="0.3">
      <c r="A15">
        <v>77</v>
      </c>
      <c r="B15" s="7">
        <v>44968</v>
      </c>
      <c r="C15" t="s">
        <v>2</v>
      </c>
      <c r="D15" s="1">
        <v>45.91</v>
      </c>
      <c r="E15" s="1"/>
    </row>
    <row r="16" spans="1:6" x14ac:dyDescent="0.3">
      <c r="A16">
        <v>91</v>
      </c>
      <c r="B16" s="7">
        <v>44972</v>
      </c>
      <c r="C16" t="s">
        <v>2</v>
      </c>
      <c r="D16" s="1">
        <v>51.98</v>
      </c>
      <c r="E16" s="1"/>
    </row>
    <row r="17" spans="1:5" x14ac:dyDescent="0.3">
      <c r="A17">
        <v>142</v>
      </c>
      <c r="B17" s="7">
        <v>44985</v>
      </c>
      <c r="C17" t="s">
        <v>2</v>
      </c>
      <c r="D17" s="1">
        <v>449</v>
      </c>
      <c r="E17" s="1"/>
    </row>
    <row r="18" spans="1:5" x14ac:dyDescent="0.3">
      <c r="A18">
        <v>143</v>
      </c>
      <c r="B18" s="7">
        <v>44985</v>
      </c>
      <c r="C18" t="s">
        <v>2</v>
      </c>
      <c r="D18" s="1">
        <v>449</v>
      </c>
      <c r="E18" s="1"/>
    </row>
    <row r="19" spans="1:5" x14ac:dyDescent="0.3">
      <c r="A19">
        <v>132</v>
      </c>
      <c r="B19" s="7">
        <v>44983</v>
      </c>
      <c r="C19" t="s">
        <v>70</v>
      </c>
      <c r="D19" s="1">
        <v>18.989999999999998</v>
      </c>
      <c r="E19" s="1"/>
    </row>
    <row r="20" spans="1:5" x14ac:dyDescent="0.3">
      <c r="A20">
        <v>19</v>
      </c>
      <c r="B20" s="7">
        <v>44956</v>
      </c>
      <c r="C20" t="s">
        <v>42</v>
      </c>
      <c r="D20" s="1">
        <v>84.03</v>
      </c>
      <c r="E20" s="1"/>
    </row>
    <row r="21" spans="1:5" x14ac:dyDescent="0.3">
      <c r="A21">
        <v>37</v>
      </c>
      <c r="B21" s="7">
        <v>44959</v>
      </c>
      <c r="C21" t="s">
        <v>42</v>
      </c>
      <c r="D21" s="1">
        <v>109.95</v>
      </c>
      <c r="E21" s="1"/>
    </row>
    <row r="22" spans="1:5" x14ac:dyDescent="0.3">
      <c r="A22">
        <v>109</v>
      </c>
      <c r="B22" s="7">
        <v>44976</v>
      </c>
      <c r="C22" t="s">
        <v>11</v>
      </c>
      <c r="D22" s="1">
        <v>6.99</v>
      </c>
      <c r="E22" s="1"/>
    </row>
    <row r="23" spans="1:5" x14ac:dyDescent="0.3">
      <c r="A23">
        <v>5</v>
      </c>
      <c r="B23" s="7">
        <v>44953</v>
      </c>
      <c r="C23" t="s">
        <v>128</v>
      </c>
      <c r="D23" s="1">
        <v>90</v>
      </c>
      <c r="E23" s="1"/>
    </row>
    <row r="24" spans="1:5" x14ac:dyDescent="0.3">
      <c r="A24">
        <v>62</v>
      </c>
      <c r="B24" s="7">
        <v>44965</v>
      </c>
      <c r="C24" t="s">
        <v>115</v>
      </c>
      <c r="D24" s="1">
        <v>19.95</v>
      </c>
      <c r="E24" s="1"/>
    </row>
    <row r="25" spans="1:5" x14ac:dyDescent="0.3">
      <c r="A25">
        <v>63</v>
      </c>
      <c r="B25" s="7">
        <v>44965</v>
      </c>
      <c r="C25" t="s">
        <v>115</v>
      </c>
      <c r="D25" s="1">
        <v>562</v>
      </c>
      <c r="E25" s="1"/>
    </row>
    <row r="26" spans="1:5" x14ac:dyDescent="0.3">
      <c r="A26">
        <v>137</v>
      </c>
      <c r="B26" s="7">
        <v>44983</v>
      </c>
      <c r="C26" t="s">
        <v>127</v>
      </c>
      <c r="D26" s="1">
        <v>180</v>
      </c>
      <c r="E26" s="1"/>
    </row>
    <row r="27" spans="1:5" x14ac:dyDescent="0.3">
      <c r="A27">
        <v>111</v>
      </c>
      <c r="B27" s="7">
        <v>44977</v>
      </c>
      <c r="C27" t="s">
        <v>64</v>
      </c>
      <c r="D27" s="1">
        <v>109</v>
      </c>
      <c r="E27" s="1"/>
    </row>
    <row r="28" spans="1:5" x14ac:dyDescent="0.3">
      <c r="A28">
        <v>125</v>
      </c>
      <c r="B28" s="7">
        <v>44981</v>
      </c>
      <c r="C28" t="s">
        <v>5</v>
      </c>
      <c r="D28" s="1">
        <v>18.899999999999999</v>
      </c>
      <c r="E28" s="1"/>
    </row>
    <row r="29" spans="1:5" x14ac:dyDescent="0.3">
      <c r="A29">
        <v>78</v>
      </c>
      <c r="B29" s="7">
        <v>44968</v>
      </c>
      <c r="C29" t="s">
        <v>74</v>
      </c>
      <c r="D29" s="1">
        <v>15</v>
      </c>
      <c r="E29" s="1"/>
    </row>
    <row r="30" spans="1:5" x14ac:dyDescent="0.3">
      <c r="A30">
        <v>107</v>
      </c>
      <c r="B30" s="7">
        <v>44976</v>
      </c>
      <c r="C30" t="s">
        <v>74</v>
      </c>
      <c r="D30" s="1">
        <v>15</v>
      </c>
      <c r="E30" s="1"/>
    </row>
    <row r="31" spans="1:5" x14ac:dyDescent="0.3">
      <c r="A31">
        <v>82</v>
      </c>
      <c r="B31" s="7">
        <v>44969</v>
      </c>
      <c r="C31" t="s">
        <v>228</v>
      </c>
      <c r="D31" s="1">
        <v>15.4</v>
      </c>
      <c r="E31" s="1"/>
    </row>
    <row r="32" spans="1:5" x14ac:dyDescent="0.3">
      <c r="A32">
        <v>83</v>
      </c>
      <c r="B32" s="7">
        <v>44969</v>
      </c>
      <c r="C32" t="s">
        <v>228</v>
      </c>
      <c r="D32" s="1">
        <v>18</v>
      </c>
      <c r="E32" s="1"/>
    </row>
    <row r="33" spans="1:5" x14ac:dyDescent="0.3">
      <c r="A33">
        <v>129</v>
      </c>
      <c r="B33" s="7">
        <v>44982</v>
      </c>
      <c r="C33" t="s">
        <v>264</v>
      </c>
      <c r="D33" s="1">
        <v>102.44</v>
      </c>
      <c r="E33" s="1"/>
    </row>
    <row r="34" spans="1:5" x14ac:dyDescent="0.3">
      <c r="A34">
        <v>16</v>
      </c>
      <c r="B34" s="7">
        <v>44956</v>
      </c>
      <c r="C34" t="s">
        <v>7</v>
      </c>
      <c r="D34" s="1">
        <v>103.1</v>
      </c>
      <c r="E34" s="1"/>
    </row>
    <row r="35" spans="1:5" x14ac:dyDescent="0.3">
      <c r="A35">
        <v>17</v>
      </c>
      <c r="B35" s="7">
        <v>44956</v>
      </c>
      <c r="C35" t="s">
        <v>7</v>
      </c>
      <c r="D35" s="1">
        <v>24</v>
      </c>
      <c r="E35" s="1"/>
    </row>
    <row r="36" spans="1:5" x14ac:dyDescent="0.3">
      <c r="A36">
        <v>18</v>
      </c>
      <c r="B36" s="7">
        <v>44956</v>
      </c>
      <c r="C36" t="s">
        <v>7</v>
      </c>
      <c r="D36" s="1">
        <v>11</v>
      </c>
      <c r="E36" s="1"/>
    </row>
    <row r="37" spans="1:5" x14ac:dyDescent="0.3">
      <c r="A37">
        <v>28</v>
      </c>
      <c r="B37" s="7">
        <v>44958</v>
      </c>
      <c r="C37" t="s">
        <v>7</v>
      </c>
      <c r="D37" s="1">
        <v>4.9000000000000004</v>
      </c>
      <c r="E37" s="1"/>
    </row>
    <row r="38" spans="1:5" x14ac:dyDescent="0.3">
      <c r="A38">
        <v>29</v>
      </c>
      <c r="B38" s="7">
        <v>44958</v>
      </c>
      <c r="C38" t="s">
        <v>7</v>
      </c>
      <c r="D38" s="1">
        <v>22.55</v>
      </c>
      <c r="E38" s="1"/>
    </row>
    <row r="39" spans="1:5" x14ac:dyDescent="0.3">
      <c r="A39">
        <v>43</v>
      </c>
      <c r="B39" s="7">
        <v>44962</v>
      </c>
      <c r="C39" t="s">
        <v>7</v>
      </c>
      <c r="D39" s="1">
        <v>54.17</v>
      </c>
      <c r="E39" s="1"/>
    </row>
    <row r="40" spans="1:5" x14ac:dyDescent="0.3">
      <c r="A40">
        <v>69</v>
      </c>
      <c r="B40" s="7">
        <v>44966</v>
      </c>
      <c r="C40" t="s">
        <v>7</v>
      </c>
      <c r="D40" s="1">
        <v>49.14</v>
      </c>
      <c r="E40" s="1"/>
    </row>
    <row r="41" spans="1:5" x14ac:dyDescent="0.3">
      <c r="A41">
        <v>74</v>
      </c>
      <c r="B41" s="7">
        <v>44967</v>
      </c>
      <c r="C41" t="s">
        <v>7</v>
      </c>
      <c r="D41" s="1">
        <v>19.45</v>
      </c>
      <c r="E41" s="1"/>
    </row>
    <row r="42" spans="1:5" x14ac:dyDescent="0.3">
      <c r="A42">
        <v>140</v>
      </c>
      <c r="B42" s="7">
        <v>44984</v>
      </c>
      <c r="C42" t="s">
        <v>7</v>
      </c>
      <c r="D42" s="1">
        <v>24.8</v>
      </c>
      <c r="E42" s="1"/>
    </row>
    <row r="43" spans="1:5" x14ac:dyDescent="0.3">
      <c r="A43">
        <v>38</v>
      </c>
      <c r="B43" s="7">
        <v>44961</v>
      </c>
      <c r="C43" t="s">
        <v>13</v>
      </c>
      <c r="D43" s="1">
        <v>80</v>
      </c>
      <c r="E43" s="1"/>
    </row>
    <row r="44" spans="1:5" x14ac:dyDescent="0.3">
      <c r="A44">
        <v>80</v>
      </c>
      <c r="B44" s="7">
        <v>44968</v>
      </c>
      <c r="C44" t="s">
        <v>13</v>
      </c>
      <c r="D44" s="1">
        <v>90</v>
      </c>
      <c r="E44" s="1"/>
    </row>
    <row r="45" spans="1:5" x14ac:dyDescent="0.3">
      <c r="A45">
        <v>113</v>
      </c>
      <c r="B45" s="7">
        <v>44977</v>
      </c>
      <c r="C45" t="s">
        <v>13</v>
      </c>
      <c r="D45" s="1">
        <v>143</v>
      </c>
      <c r="E45" s="1"/>
    </row>
    <row r="46" spans="1:5" x14ac:dyDescent="0.3">
      <c r="A46">
        <v>128</v>
      </c>
      <c r="B46" s="7">
        <v>44981</v>
      </c>
      <c r="C46" t="s">
        <v>13</v>
      </c>
      <c r="D46" s="1">
        <v>85.5</v>
      </c>
      <c r="E46" s="1"/>
    </row>
    <row r="47" spans="1:5" x14ac:dyDescent="0.3">
      <c r="A47">
        <v>131</v>
      </c>
      <c r="B47" s="7">
        <v>44983</v>
      </c>
      <c r="C47" t="s">
        <v>13</v>
      </c>
      <c r="D47" s="1">
        <v>145</v>
      </c>
      <c r="E47" s="1"/>
    </row>
    <row r="48" spans="1:5" x14ac:dyDescent="0.3">
      <c r="A48">
        <v>36</v>
      </c>
      <c r="B48" s="7">
        <v>44959</v>
      </c>
      <c r="C48" t="s">
        <v>39</v>
      </c>
      <c r="D48" s="1">
        <v>82</v>
      </c>
      <c r="E48" s="1"/>
    </row>
    <row r="49" spans="1:5" x14ac:dyDescent="0.3">
      <c r="A49">
        <v>68</v>
      </c>
      <c r="B49" s="7">
        <v>44966</v>
      </c>
      <c r="C49" t="s">
        <v>39</v>
      </c>
      <c r="D49" s="1">
        <v>52</v>
      </c>
      <c r="E49" s="1"/>
    </row>
    <row r="50" spans="1:5" x14ac:dyDescent="0.3">
      <c r="A50">
        <v>116</v>
      </c>
      <c r="B50" s="7">
        <v>44978</v>
      </c>
      <c r="C50" t="s">
        <v>262</v>
      </c>
      <c r="E50" s="1">
        <v>7699.69</v>
      </c>
    </row>
    <row r="51" spans="1:5" x14ac:dyDescent="0.3">
      <c r="A51">
        <v>139</v>
      </c>
      <c r="B51" s="7">
        <v>44984</v>
      </c>
      <c r="C51" t="s">
        <v>266</v>
      </c>
      <c r="E51" s="1">
        <v>477.78</v>
      </c>
    </row>
    <row r="52" spans="1:5" x14ac:dyDescent="0.3">
      <c r="A52">
        <v>23</v>
      </c>
      <c r="B52" s="7">
        <v>44957</v>
      </c>
      <c r="C52" t="s">
        <v>248</v>
      </c>
      <c r="E52" s="1">
        <v>3200</v>
      </c>
    </row>
    <row r="53" spans="1:5" x14ac:dyDescent="0.3">
      <c r="A53">
        <v>120</v>
      </c>
      <c r="B53" s="7">
        <v>44981</v>
      </c>
      <c r="C53" t="s">
        <v>216</v>
      </c>
      <c r="D53" s="1">
        <v>61.18</v>
      </c>
      <c r="E53" s="1"/>
    </row>
    <row r="54" spans="1:5" x14ac:dyDescent="0.3">
      <c r="A54">
        <v>2</v>
      </c>
      <c r="B54" s="7">
        <v>44953</v>
      </c>
      <c r="C54" t="s">
        <v>21</v>
      </c>
      <c r="D54" s="1">
        <v>45</v>
      </c>
      <c r="E54" s="1"/>
    </row>
    <row r="55" spans="1:5" x14ac:dyDescent="0.3">
      <c r="A55">
        <v>133</v>
      </c>
      <c r="B55" s="7">
        <v>44983</v>
      </c>
      <c r="C55" t="s">
        <v>21</v>
      </c>
      <c r="D55" s="1">
        <v>4</v>
      </c>
      <c r="E55" s="1"/>
    </row>
    <row r="56" spans="1:5" x14ac:dyDescent="0.3">
      <c r="A56">
        <v>55</v>
      </c>
      <c r="B56" s="7">
        <v>44964</v>
      </c>
      <c r="C56" t="s">
        <v>3</v>
      </c>
      <c r="D56" s="1">
        <v>213.51</v>
      </c>
      <c r="E56" s="1"/>
    </row>
    <row r="57" spans="1:5" x14ac:dyDescent="0.3">
      <c r="A57">
        <v>71</v>
      </c>
      <c r="B57" s="7">
        <v>44967</v>
      </c>
      <c r="C57" t="s">
        <v>3</v>
      </c>
      <c r="D57" s="1">
        <v>61.5</v>
      </c>
      <c r="E57" s="1"/>
    </row>
    <row r="58" spans="1:5" x14ac:dyDescent="0.3">
      <c r="A58">
        <v>88</v>
      </c>
      <c r="B58" s="7">
        <v>44971</v>
      </c>
      <c r="C58" t="s">
        <v>3</v>
      </c>
      <c r="D58" s="1">
        <v>126.88</v>
      </c>
      <c r="E58" s="1"/>
    </row>
    <row r="59" spans="1:5" x14ac:dyDescent="0.3">
      <c r="A59">
        <v>92</v>
      </c>
      <c r="B59" s="7">
        <v>44972</v>
      </c>
      <c r="C59" t="s">
        <v>3</v>
      </c>
      <c r="D59" s="1">
        <v>18.05</v>
      </c>
      <c r="E59" s="1"/>
    </row>
    <row r="60" spans="1:5" x14ac:dyDescent="0.3">
      <c r="A60">
        <v>99</v>
      </c>
      <c r="B60" s="7">
        <v>44974</v>
      </c>
      <c r="C60" t="s">
        <v>3</v>
      </c>
      <c r="D60" s="1">
        <v>49.9</v>
      </c>
      <c r="E60" s="1"/>
    </row>
    <row r="61" spans="1:5" x14ac:dyDescent="0.3">
      <c r="A61">
        <v>112</v>
      </c>
      <c r="B61" s="7">
        <v>44977</v>
      </c>
      <c r="C61" t="s">
        <v>3</v>
      </c>
      <c r="D61" s="1">
        <v>52.29</v>
      </c>
      <c r="E61" s="1"/>
    </row>
    <row r="62" spans="1:5" x14ac:dyDescent="0.3">
      <c r="A62">
        <v>126</v>
      </c>
      <c r="B62" s="7">
        <v>44981</v>
      </c>
      <c r="C62" t="s">
        <v>3</v>
      </c>
      <c r="D62" s="1">
        <v>23.85</v>
      </c>
      <c r="E62" s="1"/>
    </row>
    <row r="63" spans="1:5" x14ac:dyDescent="0.3">
      <c r="A63">
        <v>34</v>
      </c>
      <c r="B63" s="7">
        <v>44959</v>
      </c>
      <c r="C63" t="s">
        <v>14</v>
      </c>
      <c r="D63" s="1">
        <v>53.97</v>
      </c>
      <c r="E63" s="1"/>
    </row>
    <row r="64" spans="1:5" x14ac:dyDescent="0.3">
      <c r="A64">
        <v>67</v>
      </c>
      <c r="B64" s="7">
        <v>44966</v>
      </c>
      <c r="C64" t="s">
        <v>14</v>
      </c>
      <c r="D64" s="1">
        <v>16.600000000000001</v>
      </c>
      <c r="E64" s="1"/>
    </row>
    <row r="65" spans="1:5" x14ac:dyDescent="0.3">
      <c r="A65">
        <v>130</v>
      </c>
      <c r="B65" s="7">
        <v>44983</v>
      </c>
      <c r="C65" t="s">
        <v>14</v>
      </c>
      <c r="D65" s="1">
        <v>133.6</v>
      </c>
      <c r="E65" s="1"/>
    </row>
    <row r="66" spans="1:5" x14ac:dyDescent="0.3">
      <c r="A66">
        <v>57</v>
      </c>
      <c r="B66" s="7">
        <v>44965</v>
      </c>
      <c r="C66" t="s">
        <v>104</v>
      </c>
      <c r="D66" s="1">
        <v>3</v>
      </c>
      <c r="E66" s="1"/>
    </row>
    <row r="67" spans="1:5" x14ac:dyDescent="0.3">
      <c r="A67">
        <v>121</v>
      </c>
      <c r="B67" s="7">
        <v>44981</v>
      </c>
      <c r="C67" t="s">
        <v>94</v>
      </c>
      <c r="D67" s="1">
        <v>47.9</v>
      </c>
      <c r="E67" s="1"/>
    </row>
    <row r="68" spans="1:5" x14ac:dyDescent="0.3">
      <c r="A68">
        <v>101</v>
      </c>
      <c r="B68" s="7">
        <v>44974</v>
      </c>
      <c r="C68" t="s">
        <v>188</v>
      </c>
      <c r="D68" s="1">
        <v>51.25</v>
      </c>
      <c r="E68" s="1"/>
    </row>
    <row r="69" spans="1:5" x14ac:dyDescent="0.3">
      <c r="A69">
        <v>60</v>
      </c>
      <c r="B69" s="7">
        <v>44965</v>
      </c>
      <c r="C69" t="s">
        <v>268</v>
      </c>
      <c r="E69" s="1">
        <v>9.34</v>
      </c>
    </row>
    <row r="70" spans="1:5" x14ac:dyDescent="0.3">
      <c r="A70">
        <v>95</v>
      </c>
      <c r="B70" s="7">
        <v>44972</v>
      </c>
      <c r="C70" t="s">
        <v>205</v>
      </c>
      <c r="E70" s="1">
        <v>10.050000000000001</v>
      </c>
    </row>
    <row r="71" spans="1:5" x14ac:dyDescent="0.3">
      <c r="A71">
        <v>102</v>
      </c>
      <c r="B71" s="7">
        <v>44974</v>
      </c>
      <c r="C71" t="s">
        <v>269</v>
      </c>
      <c r="E71" s="1">
        <v>49.99</v>
      </c>
    </row>
    <row r="72" spans="1:5" x14ac:dyDescent="0.3">
      <c r="A72">
        <v>144</v>
      </c>
      <c r="B72" s="7">
        <v>44985</v>
      </c>
      <c r="C72" t="s">
        <v>75</v>
      </c>
      <c r="D72" s="1">
        <v>10.97</v>
      </c>
      <c r="E72" s="1"/>
    </row>
    <row r="73" spans="1:5" x14ac:dyDescent="0.3">
      <c r="A73">
        <v>26</v>
      </c>
      <c r="B73" s="7">
        <v>44957</v>
      </c>
      <c r="C73" t="s">
        <v>33</v>
      </c>
      <c r="D73" s="1">
        <v>40</v>
      </c>
      <c r="E73" s="1"/>
    </row>
    <row r="74" spans="1:5" x14ac:dyDescent="0.3">
      <c r="A74">
        <v>7</v>
      </c>
      <c r="B74" s="7">
        <v>44954</v>
      </c>
      <c r="C74" t="s">
        <v>9</v>
      </c>
      <c r="D74" s="1">
        <v>5.19</v>
      </c>
      <c r="E74" s="1"/>
    </row>
    <row r="75" spans="1:5" x14ac:dyDescent="0.3">
      <c r="A75">
        <v>76</v>
      </c>
      <c r="B75" s="7">
        <v>44968</v>
      </c>
      <c r="C75" t="s">
        <v>9</v>
      </c>
      <c r="D75" s="1">
        <v>3.18</v>
      </c>
      <c r="E75" s="1"/>
    </row>
    <row r="76" spans="1:5" x14ac:dyDescent="0.3">
      <c r="A76">
        <v>119</v>
      </c>
      <c r="B76" s="7">
        <v>44980</v>
      </c>
      <c r="C76" t="s">
        <v>9</v>
      </c>
      <c r="D76" s="1">
        <v>3.18</v>
      </c>
      <c r="E76" s="1"/>
    </row>
    <row r="77" spans="1:5" x14ac:dyDescent="0.3">
      <c r="A77">
        <v>138</v>
      </c>
      <c r="B77" s="7">
        <v>44984</v>
      </c>
      <c r="C77" t="s">
        <v>9</v>
      </c>
      <c r="D77" s="1">
        <v>7.63</v>
      </c>
      <c r="E77" s="1"/>
    </row>
    <row r="78" spans="1:5" x14ac:dyDescent="0.3">
      <c r="A78">
        <v>106</v>
      </c>
      <c r="B78" s="7">
        <v>44976</v>
      </c>
      <c r="C78" t="s">
        <v>22</v>
      </c>
      <c r="D78" s="1">
        <v>9.8000000000000007</v>
      </c>
      <c r="E78" s="1"/>
    </row>
    <row r="79" spans="1:5" x14ac:dyDescent="0.3">
      <c r="A79">
        <v>39</v>
      </c>
      <c r="B79" s="7">
        <v>44961</v>
      </c>
      <c r="C79" t="s">
        <v>249</v>
      </c>
      <c r="D79" s="1">
        <v>4.93</v>
      </c>
      <c r="E79" s="1"/>
    </row>
    <row r="80" spans="1:5" x14ac:dyDescent="0.3">
      <c r="A80">
        <v>73</v>
      </c>
      <c r="B80" s="7">
        <v>44967</v>
      </c>
      <c r="C80" t="s">
        <v>4</v>
      </c>
      <c r="D80" s="1">
        <v>26.5</v>
      </c>
      <c r="E80" s="1"/>
    </row>
    <row r="81" spans="1:5" x14ac:dyDescent="0.3">
      <c r="A81">
        <v>93</v>
      </c>
      <c r="B81" s="7">
        <v>44972</v>
      </c>
      <c r="C81" t="s">
        <v>4</v>
      </c>
      <c r="D81" s="1">
        <v>19.8</v>
      </c>
      <c r="E81" s="1"/>
    </row>
    <row r="82" spans="1:5" x14ac:dyDescent="0.3">
      <c r="A82">
        <v>118</v>
      </c>
      <c r="B82" s="7">
        <v>44979</v>
      </c>
      <c r="C82" t="s">
        <v>4</v>
      </c>
      <c r="D82" s="1">
        <v>26.5</v>
      </c>
      <c r="E82" s="1"/>
    </row>
    <row r="83" spans="1:5" x14ac:dyDescent="0.3">
      <c r="A83">
        <v>122</v>
      </c>
      <c r="B83" s="7">
        <v>44981</v>
      </c>
      <c r="C83" t="s">
        <v>4</v>
      </c>
      <c r="D83" s="1">
        <v>19.8</v>
      </c>
      <c r="E83" s="1"/>
    </row>
    <row r="84" spans="1:5" x14ac:dyDescent="0.3">
      <c r="A84">
        <v>40</v>
      </c>
      <c r="B84" s="7">
        <v>44961</v>
      </c>
      <c r="C84" t="s">
        <v>19</v>
      </c>
      <c r="D84" s="1">
        <v>10.62</v>
      </c>
      <c r="E84" s="1"/>
    </row>
    <row r="85" spans="1:5" x14ac:dyDescent="0.3">
      <c r="A85">
        <v>6</v>
      </c>
      <c r="B85" s="7">
        <v>44953</v>
      </c>
      <c r="C85" t="s">
        <v>245</v>
      </c>
      <c r="D85" s="1">
        <v>64.09</v>
      </c>
      <c r="E85" s="1"/>
    </row>
    <row r="86" spans="1:5" x14ac:dyDescent="0.3">
      <c r="A86">
        <v>66</v>
      </c>
      <c r="B86" s="7">
        <v>44966</v>
      </c>
      <c r="C86" t="s">
        <v>53</v>
      </c>
      <c r="D86" s="1">
        <v>20</v>
      </c>
      <c r="E86" s="1"/>
    </row>
    <row r="87" spans="1:5" x14ac:dyDescent="0.3">
      <c r="A87">
        <v>56</v>
      </c>
      <c r="B87" s="7">
        <v>44964</v>
      </c>
      <c r="C87" t="s">
        <v>30</v>
      </c>
      <c r="D87" s="1">
        <v>109</v>
      </c>
      <c r="E87" s="1"/>
    </row>
    <row r="88" spans="1:5" x14ac:dyDescent="0.3">
      <c r="A88">
        <v>89</v>
      </c>
      <c r="B88" s="7">
        <v>44971</v>
      </c>
      <c r="C88" t="s">
        <v>30</v>
      </c>
      <c r="D88" s="1">
        <v>40</v>
      </c>
      <c r="E88" s="1"/>
    </row>
    <row r="89" spans="1:5" x14ac:dyDescent="0.3">
      <c r="A89">
        <v>100</v>
      </c>
      <c r="B89" s="7">
        <v>44974</v>
      </c>
      <c r="C89" t="s">
        <v>30</v>
      </c>
      <c r="D89" s="1">
        <v>40</v>
      </c>
      <c r="E89" s="1"/>
    </row>
    <row r="90" spans="1:5" x14ac:dyDescent="0.3">
      <c r="A90">
        <v>135</v>
      </c>
      <c r="B90" s="7">
        <v>44983</v>
      </c>
      <c r="C90" t="s">
        <v>62</v>
      </c>
      <c r="D90" s="1">
        <v>26.95</v>
      </c>
      <c r="E90" s="1"/>
    </row>
    <row r="91" spans="1:5" x14ac:dyDescent="0.3">
      <c r="A91">
        <v>27</v>
      </c>
      <c r="B91" s="7">
        <v>44958</v>
      </c>
      <c r="C91" t="s">
        <v>46</v>
      </c>
      <c r="D91" s="1">
        <v>8.5</v>
      </c>
      <c r="E91" s="1"/>
    </row>
    <row r="92" spans="1:5" x14ac:dyDescent="0.3">
      <c r="A92">
        <v>61</v>
      </c>
      <c r="B92" s="7">
        <v>44965</v>
      </c>
      <c r="C92" t="s">
        <v>46</v>
      </c>
      <c r="D92" s="1">
        <v>6</v>
      </c>
      <c r="E92" s="1"/>
    </row>
    <row r="93" spans="1:5" x14ac:dyDescent="0.3">
      <c r="A93">
        <v>94</v>
      </c>
      <c r="B93" s="7">
        <v>44972</v>
      </c>
      <c r="C93" t="s">
        <v>46</v>
      </c>
      <c r="D93" s="1">
        <v>16</v>
      </c>
      <c r="E93" s="1"/>
    </row>
    <row r="94" spans="1:5" x14ac:dyDescent="0.3">
      <c r="A94">
        <v>11</v>
      </c>
      <c r="B94" s="7">
        <v>44955</v>
      </c>
      <c r="C94" t="s">
        <v>162</v>
      </c>
      <c r="D94" s="1">
        <v>125.39</v>
      </c>
      <c r="E94" s="1"/>
    </row>
    <row r="95" spans="1:5" x14ac:dyDescent="0.3">
      <c r="A95">
        <v>70</v>
      </c>
      <c r="B95" s="7">
        <v>44966</v>
      </c>
      <c r="C95" t="s">
        <v>51</v>
      </c>
      <c r="D95" s="1">
        <v>15.8</v>
      </c>
      <c r="E95" s="1"/>
    </row>
    <row r="96" spans="1:5" x14ac:dyDescent="0.3">
      <c r="A96">
        <v>84</v>
      </c>
      <c r="B96" s="7">
        <v>44969</v>
      </c>
      <c r="C96" t="s">
        <v>258</v>
      </c>
      <c r="D96" s="1">
        <v>27.3</v>
      </c>
      <c r="E96" s="1"/>
    </row>
    <row r="97" spans="1:5" x14ac:dyDescent="0.3">
      <c r="A97">
        <v>32</v>
      </c>
      <c r="B97" s="7">
        <v>44958</v>
      </c>
      <c r="C97" t="s">
        <v>36</v>
      </c>
      <c r="D97" s="1">
        <v>25.6</v>
      </c>
      <c r="E97" s="1"/>
    </row>
    <row r="98" spans="1:5" x14ac:dyDescent="0.3">
      <c r="A98">
        <v>64</v>
      </c>
      <c r="B98" s="7">
        <v>44965</v>
      </c>
      <c r="C98" t="s">
        <v>36</v>
      </c>
      <c r="D98" s="1">
        <v>18.2</v>
      </c>
      <c r="E98" s="1"/>
    </row>
    <row r="99" spans="1:5" x14ac:dyDescent="0.3">
      <c r="A99">
        <v>104</v>
      </c>
      <c r="B99" s="7">
        <v>44975</v>
      </c>
      <c r="C99" t="s">
        <v>169</v>
      </c>
      <c r="D99" s="1">
        <v>10</v>
      </c>
      <c r="E99" s="1"/>
    </row>
    <row r="100" spans="1:5" x14ac:dyDescent="0.3">
      <c r="A100">
        <v>134</v>
      </c>
      <c r="B100" s="7">
        <v>44983</v>
      </c>
      <c r="C100" t="s">
        <v>265</v>
      </c>
      <c r="D100" s="1">
        <v>99.95</v>
      </c>
      <c r="E100" s="1"/>
    </row>
    <row r="101" spans="1:5" x14ac:dyDescent="0.3">
      <c r="A101">
        <v>46</v>
      </c>
      <c r="B101" s="7">
        <v>44962</v>
      </c>
      <c r="C101" t="s">
        <v>253</v>
      </c>
      <c r="D101" s="1">
        <v>21.15</v>
      </c>
      <c r="E101" s="1"/>
    </row>
    <row r="102" spans="1:5" x14ac:dyDescent="0.3">
      <c r="A102">
        <v>47</v>
      </c>
      <c r="B102" s="7">
        <v>44962</v>
      </c>
      <c r="C102" t="s">
        <v>253</v>
      </c>
      <c r="D102" s="1">
        <v>26.69</v>
      </c>
      <c r="E102" s="1"/>
    </row>
    <row r="103" spans="1:5" x14ac:dyDescent="0.3">
      <c r="A103">
        <v>86</v>
      </c>
      <c r="B103" s="7">
        <v>44970</v>
      </c>
      <c r="C103" t="s">
        <v>259</v>
      </c>
      <c r="D103" s="1">
        <v>3</v>
      </c>
      <c r="E103" s="1"/>
    </row>
    <row r="104" spans="1:5" x14ac:dyDescent="0.3">
      <c r="A104">
        <v>48</v>
      </c>
      <c r="B104" s="7">
        <v>44962</v>
      </c>
      <c r="C104" t="s">
        <v>109</v>
      </c>
      <c r="D104" s="1">
        <v>8.9</v>
      </c>
      <c r="E104" s="1"/>
    </row>
    <row r="105" spans="1:5" x14ac:dyDescent="0.3">
      <c r="A105">
        <v>24</v>
      </c>
      <c r="B105" s="7">
        <v>44957</v>
      </c>
      <c r="C105" t="s">
        <v>105</v>
      </c>
      <c r="D105" s="1">
        <v>249</v>
      </c>
      <c r="E105" s="1"/>
    </row>
    <row r="106" spans="1:5" x14ac:dyDescent="0.3">
      <c r="A106">
        <v>58</v>
      </c>
      <c r="B106" s="7">
        <v>44965</v>
      </c>
      <c r="C106" t="s">
        <v>105</v>
      </c>
      <c r="D106" s="1">
        <v>4.9800000000000004</v>
      </c>
      <c r="E106" s="1"/>
    </row>
    <row r="107" spans="1:5" x14ac:dyDescent="0.3">
      <c r="A107">
        <v>72</v>
      </c>
      <c r="B107" s="7">
        <v>44967</v>
      </c>
      <c r="C107" t="s">
        <v>105</v>
      </c>
      <c r="D107" s="1">
        <v>27</v>
      </c>
      <c r="E107" s="1"/>
    </row>
    <row r="108" spans="1:5" x14ac:dyDescent="0.3">
      <c r="A108">
        <v>50</v>
      </c>
      <c r="B108" s="7">
        <v>44963</v>
      </c>
      <c r="C108" t="s">
        <v>12</v>
      </c>
      <c r="D108" s="1">
        <v>15.73</v>
      </c>
      <c r="E108" s="1"/>
    </row>
    <row r="109" spans="1:5" x14ac:dyDescent="0.3">
      <c r="A109">
        <v>12</v>
      </c>
      <c r="B109" s="7">
        <v>44955</v>
      </c>
      <c r="C109" t="s">
        <v>1</v>
      </c>
      <c r="D109" s="1">
        <v>40</v>
      </c>
      <c r="E109" s="1"/>
    </row>
    <row r="110" spans="1:5" x14ac:dyDescent="0.3">
      <c r="A110">
        <v>13</v>
      </c>
      <c r="B110" s="7">
        <v>44955</v>
      </c>
      <c r="C110" t="s">
        <v>1</v>
      </c>
      <c r="D110" s="1">
        <v>39.99</v>
      </c>
      <c r="E110" s="1"/>
    </row>
    <row r="111" spans="1:5" x14ac:dyDescent="0.3">
      <c r="A111">
        <v>14</v>
      </c>
      <c r="B111" s="7">
        <v>44955</v>
      </c>
      <c r="C111" t="s">
        <v>1</v>
      </c>
      <c r="D111" s="1">
        <v>102.43</v>
      </c>
      <c r="E111" s="1"/>
    </row>
    <row r="112" spans="1:5" x14ac:dyDescent="0.3">
      <c r="A112">
        <v>96</v>
      </c>
      <c r="B112" s="7">
        <v>44972</v>
      </c>
      <c r="C112" t="s">
        <v>1</v>
      </c>
      <c r="D112" s="1">
        <v>50.22</v>
      </c>
      <c r="E112" s="1"/>
    </row>
    <row r="113" spans="1:5" x14ac:dyDescent="0.3">
      <c r="A113">
        <v>105</v>
      </c>
      <c r="B113" s="7">
        <v>44975</v>
      </c>
      <c r="C113" t="s">
        <v>1</v>
      </c>
      <c r="D113" s="1">
        <v>48</v>
      </c>
      <c r="E113" s="1"/>
    </row>
    <row r="114" spans="1:5" x14ac:dyDescent="0.3">
      <c r="A114">
        <v>20</v>
      </c>
      <c r="B114" s="7">
        <v>44956</v>
      </c>
      <c r="C114" t="s">
        <v>247</v>
      </c>
      <c r="D114" s="1">
        <v>24.7</v>
      </c>
      <c r="E114" s="1"/>
    </row>
    <row r="115" spans="1:5" x14ac:dyDescent="0.3">
      <c r="A115">
        <v>141</v>
      </c>
      <c r="B115" s="7">
        <v>44984</v>
      </c>
      <c r="C115" t="s">
        <v>267</v>
      </c>
      <c r="D115" s="1">
        <v>159.63</v>
      </c>
      <c r="E115" s="1"/>
    </row>
    <row r="116" spans="1:5" x14ac:dyDescent="0.3">
      <c r="A116">
        <v>51</v>
      </c>
      <c r="B116" s="7">
        <v>44963</v>
      </c>
      <c r="C116" t="s">
        <v>255</v>
      </c>
      <c r="D116" s="1">
        <v>427.1</v>
      </c>
      <c r="E116" s="1"/>
    </row>
    <row r="117" spans="1:5" x14ac:dyDescent="0.3">
      <c r="A117">
        <v>44</v>
      </c>
      <c r="B117" s="7">
        <v>44962</v>
      </c>
      <c r="C117" t="s">
        <v>251</v>
      </c>
      <c r="D117" s="1">
        <v>130.94</v>
      </c>
      <c r="E117" s="1"/>
    </row>
    <row r="118" spans="1:5" x14ac:dyDescent="0.3">
      <c r="A118">
        <v>4</v>
      </c>
      <c r="B118" s="7">
        <v>44953</v>
      </c>
      <c r="C118" t="s">
        <v>234</v>
      </c>
      <c r="D118" s="1">
        <v>99</v>
      </c>
      <c r="E118" s="1"/>
    </row>
    <row r="119" spans="1:5" x14ac:dyDescent="0.3">
      <c r="A119">
        <v>45</v>
      </c>
      <c r="B119" s="7">
        <v>44962</v>
      </c>
      <c r="C119" t="s">
        <v>252</v>
      </c>
      <c r="D119" s="1">
        <v>25</v>
      </c>
      <c r="E119" s="1"/>
    </row>
    <row r="120" spans="1:5" x14ac:dyDescent="0.3">
      <c r="A120">
        <v>10</v>
      </c>
      <c r="B120" s="7">
        <v>44954</v>
      </c>
      <c r="C120" t="s">
        <v>246</v>
      </c>
      <c r="D120" s="1">
        <v>86.48</v>
      </c>
      <c r="E120" s="1"/>
    </row>
    <row r="121" spans="1:5" x14ac:dyDescent="0.3">
      <c r="A121">
        <v>110</v>
      </c>
      <c r="B121" s="7">
        <v>44976</v>
      </c>
      <c r="C121" t="s">
        <v>47</v>
      </c>
      <c r="D121" s="1">
        <v>8</v>
      </c>
      <c r="E121" s="1"/>
    </row>
    <row r="122" spans="1:5" x14ac:dyDescent="0.3">
      <c r="A122">
        <v>49</v>
      </c>
      <c r="B122" s="7">
        <v>44962</v>
      </c>
      <c r="C122" t="s">
        <v>254</v>
      </c>
      <c r="D122" s="1">
        <v>18</v>
      </c>
      <c r="E122" s="1"/>
    </row>
    <row r="123" spans="1:5" x14ac:dyDescent="0.3">
      <c r="A123">
        <v>136</v>
      </c>
      <c r="B123" s="7">
        <v>44983</v>
      </c>
      <c r="C123" t="s">
        <v>52</v>
      </c>
      <c r="D123" s="1">
        <v>99.98</v>
      </c>
      <c r="E123" s="1"/>
    </row>
    <row r="124" spans="1:5" x14ac:dyDescent="0.3">
      <c r="A124">
        <v>3</v>
      </c>
      <c r="B124" s="7">
        <v>44953</v>
      </c>
      <c r="C124" t="s">
        <v>15</v>
      </c>
      <c r="D124" s="1">
        <v>21.3</v>
      </c>
      <c r="E124" s="1"/>
    </row>
    <row r="125" spans="1:5" x14ac:dyDescent="0.3">
      <c r="A125">
        <v>65</v>
      </c>
      <c r="B125" s="7">
        <v>44966</v>
      </c>
      <c r="C125" t="s">
        <v>239</v>
      </c>
      <c r="D125" s="1">
        <v>60.7</v>
      </c>
      <c r="E125" s="1"/>
    </row>
    <row r="126" spans="1:5" x14ac:dyDescent="0.3">
      <c r="A126">
        <v>124</v>
      </c>
      <c r="B126" s="7">
        <v>44981</v>
      </c>
      <c r="C126" t="s">
        <v>263</v>
      </c>
      <c r="D126" s="1">
        <v>26.02</v>
      </c>
      <c r="E126" s="1"/>
    </row>
    <row r="127" spans="1:5" x14ac:dyDescent="0.3">
      <c r="A127">
        <v>117</v>
      </c>
      <c r="B127" s="7">
        <v>44979</v>
      </c>
      <c r="C127" t="s">
        <v>23</v>
      </c>
      <c r="D127" s="1">
        <v>5.5</v>
      </c>
      <c r="E127" s="1"/>
    </row>
    <row r="128" spans="1:5" x14ac:dyDescent="0.3">
      <c r="A128">
        <v>123</v>
      </c>
      <c r="B128" s="7">
        <v>44981</v>
      </c>
      <c r="C128" t="s">
        <v>23</v>
      </c>
      <c r="D128" s="1">
        <v>4.7</v>
      </c>
      <c r="E128" s="1"/>
    </row>
    <row r="129" spans="1:5" x14ac:dyDescent="0.3">
      <c r="A129">
        <v>31</v>
      </c>
      <c r="B129" s="7">
        <v>44958</v>
      </c>
      <c r="C129" t="s">
        <v>236</v>
      </c>
      <c r="D129" s="1">
        <v>190</v>
      </c>
      <c r="E129" s="1"/>
    </row>
    <row r="130" spans="1:5" x14ac:dyDescent="0.3">
      <c r="A130">
        <v>52</v>
      </c>
      <c r="B130" s="7">
        <v>44963</v>
      </c>
      <c r="C130" t="s">
        <v>256</v>
      </c>
      <c r="D130" s="1">
        <v>1</v>
      </c>
      <c r="E130" s="1"/>
    </row>
    <row r="131" spans="1:5" x14ac:dyDescent="0.3">
      <c r="A131">
        <v>53</v>
      </c>
      <c r="B131" s="7">
        <v>44963</v>
      </c>
      <c r="C131" t="s">
        <v>256</v>
      </c>
      <c r="D131" s="1">
        <v>573.1</v>
      </c>
      <c r="E131" s="1"/>
    </row>
    <row r="132" spans="1:5" x14ac:dyDescent="0.3">
      <c r="A132">
        <v>54</v>
      </c>
      <c r="B132" s="7">
        <v>44963</v>
      </c>
      <c r="C132" t="s">
        <v>256</v>
      </c>
      <c r="D132" s="1">
        <v>1</v>
      </c>
      <c r="E132" s="1"/>
    </row>
    <row r="133" spans="1:5" x14ac:dyDescent="0.3">
      <c r="A133">
        <v>59</v>
      </c>
      <c r="B133" s="7">
        <v>44965</v>
      </c>
      <c r="C133" t="s">
        <v>29</v>
      </c>
      <c r="D133" s="1">
        <v>117</v>
      </c>
      <c r="E133" s="1"/>
    </row>
    <row r="134" spans="1:5" x14ac:dyDescent="0.3">
      <c r="A134">
        <v>97</v>
      </c>
      <c r="B134" s="7">
        <v>44973</v>
      </c>
      <c r="C134" t="s">
        <v>261</v>
      </c>
      <c r="D134" s="1">
        <v>49.99</v>
      </c>
      <c r="E134" s="1"/>
    </row>
    <row r="135" spans="1:5" x14ac:dyDescent="0.3">
      <c r="A135">
        <v>85</v>
      </c>
      <c r="B135" s="7">
        <v>44970</v>
      </c>
      <c r="C135" t="s">
        <v>68</v>
      </c>
      <c r="D135" s="1">
        <v>16.170000000000002</v>
      </c>
      <c r="E135" s="1"/>
    </row>
    <row r="136" spans="1:5" x14ac:dyDescent="0.3">
      <c r="A136">
        <v>90</v>
      </c>
      <c r="B136" s="7">
        <v>44971</v>
      </c>
      <c r="C136" t="s">
        <v>260</v>
      </c>
      <c r="D136" s="1">
        <v>75</v>
      </c>
      <c r="E136" s="1"/>
    </row>
    <row r="137" spans="1:5" x14ac:dyDescent="0.3">
      <c r="A137">
        <v>75</v>
      </c>
      <c r="B137" s="7">
        <v>44967</v>
      </c>
      <c r="C137" t="s">
        <v>41</v>
      </c>
      <c r="D137" s="1">
        <v>133.6</v>
      </c>
      <c r="E137" s="1"/>
    </row>
    <row r="138" spans="1:5" x14ac:dyDescent="0.3">
      <c r="A138">
        <v>35</v>
      </c>
      <c r="B138" s="7">
        <v>44959</v>
      </c>
      <c r="C138" t="s">
        <v>38</v>
      </c>
      <c r="D138" s="1">
        <v>81.2</v>
      </c>
      <c r="E138" s="1"/>
    </row>
    <row r="139" spans="1:5" x14ac:dyDescent="0.3">
      <c r="A139">
        <v>41</v>
      </c>
      <c r="B139" s="7">
        <v>44962</v>
      </c>
      <c r="C139" t="s">
        <v>38</v>
      </c>
      <c r="D139" s="1">
        <v>62.93</v>
      </c>
      <c r="E139" s="1"/>
    </row>
    <row r="140" spans="1:5" x14ac:dyDescent="0.3">
      <c r="A140">
        <v>127</v>
      </c>
      <c r="B140" s="7">
        <v>44981</v>
      </c>
      <c r="C140" t="s">
        <v>25</v>
      </c>
      <c r="D140" s="1">
        <v>80.2</v>
      </c>
      <c r="E140" s="1"/>
    </row>
    <row r="141" spans="1:5" x14ac:dyDescent="0.3">
      <c r="A141">
        <v>25</v>
      </c>
      <c r="B141" s="7">
        <v>44957</v>
      </c>
      <c r="C141" t="s">
        <v>32</v>
      </c>
      <c r="D141" s="1">
        <v>194.61</v>
      </c>
      <c r="E141" s="1"/>
    </row>
    <row r="142" spans="1:5" x14ac:dyDescent="0.3">
      <c r="A142">
        <v>79</v>
      </c>
      <c r="B142" s="7">
        <v>44968</v>
      </c>
      <c r="C142" t="s">
        <v>32</v>
      </c>
      <c r="D142" s="1">
        <v>199.82</v>
      </c>
      <c r="E142" s="1"/>
    </row>
    <row r="143" spans="1:5" x14ac:dyDescent="0.3">
      <c r="A143">
        <v>108</v>
      </c>
      <c r="B143" s="7">
        <v>44976</v>
      </c>
      <c r="C143" t="s">
        <v>32</v>
      </c>
      <c r="D143" s="1">
        <v>241.99</v>
      </c>
      <c r="E143" s="1"/>
    </row>
    <row r="144" spans="1:5" x14ac:dyDescent="0.3">
      <c r="A144">
        <v>42</v>
      </c>
      <c r="B144" s="7">
        <v>44962</v>
      </c>
      <c r="C144" t="s">
        <v>250</v>
      </c>
      <c r="D144" s="1">
        <v>55.23</v>
      </c>
      <c r="E144" s="1"/>
    </row>
    <row r="145" spans="1:5" x14ac:dyDescent="0.3">
      <c r="A145">
        <v>87</v>
      </c>
      <c r="B145" s="7">
        <v>44970</v>
      </c>
      <c r="C145" t="s">
        <v>6</v>
      </c>
      <c r="D145" s="1">
        <v>5.55</v>
      </c>
      <c r="E145" s="1"/>
    </row>
    <row r="148" spans="1:5" x14ac:dyDescent="0.3">
      <c r="C148" t="s">
        <v>82</v>
      </c>
    </row>
    <row r="149" spans="1:5" x14ac:dyDescent="0.3">
      <c r="C149" t="s">
        <v>79</v>
      </c>
      <c r="D149" s="1">
        <f>SUM(D43:D49,D73,D87:D89)</f>
        <v>906.5</v>
      </c>
    </row>
    <row r="150" spans="1:5" x14ac:dyDescent="0.3">
      <c r="C150" t="s">
        <v>83</v>
      </c>
      <c r="D150" s="1">
        <f>SUM(D8:D19,D109:D113)-SUM(E69)</f>
        <v>1834.95</v>
      </c>
    </row>
    <row r="151" spans="1:5" x14ac:dyDescent="0.3">
      <c r="C151" t="s">
        <v>85</v>
      </c>
      <c r="D151" s="1">
        <f>SUM(D34:D42)-SUM(E70)</f>
        <v>303.06</v>
      </c>
      <c r="E151" s="1"/>
    </row>
    <row r="152" spans="1:5" x14ac:dyDescent="0.3">
      <c r="C152" t="s">
        <v>81</v>
      </c>
      <c r="D152" s="1">
        <f>SUM(D29:D30,D86)</f>
        <v>50</v>
      </c>
    </row>
    <row r="153" spans="1:5" x14ac:dyDescent="0.3">
      <c r="C153" t="s">
        <v>86</v>
      </c>
    </row>
    <row r="154" spans="1:5" x14ac:dyDescent="0.3">
      <c r="C154" t="s">
        <v>80</v>
      </c>
      <c r="D154" s="1">
        <f>SUM(D80:D83,D96:D98)</f>
        <v>163.69999999999999</v>
      </c>
    </row>
    <row r="155" spans="1:5" x14ac:dyDescent="0.3">
      <c r="C155" t="s">
        <v>78</v>
      </c>
      <c r="D155" s="1">
        <f>SUM(D2,D28,D56:D67,D84,D138:D143)</f>
        <v>1713.3200000000002</v>
      </c>
    </row>
    <row r="156" spans="1:5" x14ac:dyDescent="0.3">
      <c r="C156" t="s">
        <v>84</v>
      </c>
    </row>
    <row r="157" spans="1:5" x14ac:dyDescent="0.3">
      <c r="C157" t="s">
        <v>77</v>
      </c>
    </row>
    <row r="158" spans="1:5" x14ac:dyDescent="0.3">
      <c r="C158" t="s">
        <v>493</v>
      </c>
      <c r="D158" s="1">
        <f>SUM(D94)</f>
        <v>125.39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0BC2-E2B9-448B-849F-52FF9C9993D4}">
  <dimension ref="A1:H165"/>
  <sheetViews>
    <sheetView topLeftCell="A109" workbookViewId="0">
      <selection activeCell="F117" sqref="F117"/>
    </sheetView>
  </sheetViews>
  <sheetFormatPr defaultRowHeight="14.4" x14ac:dyDescent="0.3"/>
  <cols>
    <col min="1" max="1" width="4" style="2" bestFit="1" customWidth="1"/>
    <col min="2" max="2" width="23.33203125" style="7" bestFit="1" customWidth="1"/>
    <col min="3" max="3" width="50.21875" bestFit="1" customWidth="1"/>
    <col min="4" max="4" width="11.44140625" style="1" bestFit="1" customWidth="1"/>
    <col min="5" max="5" width="10.44140625" style="1" bestFit="1" customWidth="1"/>
    <col min="6" max="7" width="10.44140625" bestFit="1" customWidth="1"/>
    <col min="8" max="8" width="8" bestFit="1" customWidth="1"/>
  </cols>
  <sheetData>
    <row r="1" spans="1:6" x14ac:dyDescent="0.3">
      <c r="A1" s="8" t="s">
        <v>480</v>
      </c>
      <c r="B1" s="9" t="s">
        <v>481</v>
      </c>
      <c r="C1" s="8" t="s">
        <v>482</v>
      </c>
      <c r="D1" s="10" t="s">
        <v>483</v>
      </c>
      <c r="E1" s="10" t="s">
        <v>484</v>
      </c>
      <c r="F1" s="8" t="s">
        <v>485</v>
      </c>
    </row>
    <row r="2" spans="1:6" x14ac:dyDescent="0.3">
      <c r="A2" s="2">
        <v>1</v>
      </c>
      <c r="B2" s="7">
        <v>44983</v>
      </c>
      <c r="C2" t="s">
        <v>0</v>
      </c>
      <c r="D2" s="1">
        <v>31.35</v>
      </c>
    </row>
    <row r="3" spans="1:6" x14ac:dyDescent="0.3">
      <c r="A3" s="2">
        <v>34</v>
      </c>
      <c r="B3" s="7">
        <v>44990</v>
      </c>
      <c r="C3" t="s">
        <v>24</v>
      </c>
      <c r="D3" s="1">
        <v>351.93</v>
      </c>
    </row>
    <row r="4" spans="1:6" x14ac:dyDescent="0.3">
      <c r="A4" s="2">
        <v>9</v>
      </c>
      <c r="B4" s="7">
        <v>44986</v>
      </c>
      <c r="C4" t="s">
        <v>8</v>
      </c>
      <c r="D4" s="1">
        <v>180.85</v>
      </c>
    </row>
    <row r="5" spans="1:6" x14ac:dyDescent="0.3">
      <c r="A5" s="2">
        <v>11</v>
      </c>
      <c r="B5" s="7">
        <v>44987</v>
      </c>
      <c r="C5" t="s">
        <v>10</v>
      </c>
      <c r="D5" s="1">
        <v>148.84</v>
      </c>
      <c r="F5" t="s">
        <v>150</v>
      </c>
    </row>
    <row r="6" spans="1:6" x14ac:dyDescent="0.3">
      <c r="A6" s="2">
        <v>17</v>
      </c>
      <c r="B6" s="7">
        <v>44988</v>
      </c>
      <c r="C6" t="s">
        <v>10</v>
      </c>
      <c r="D6" s="1">
        <v>95.22</v>
      </c>
    </row>
    <row r="7" spans="1:6" x14ac:dyDescent="0.3">
      <c r="A7" s="2">
        <v>41</v>
      </c>
      <c r="B7" s="7">
        <v>44992</v>
      </c>
      <c r="C7" t="s">
        <v>10</v>
      </c>
      <c r="D7" s="1">
        <v>148.12</v>
      </c>
    </row>
    <row r="8" spans="1:6" x14ac:dyDescent="0.3">
      <c r="A8" s="2">
        <v>98</v>
      </c>
      <c r="B8" s="7">
        <v>45003</v>
      </c>
      <c r="C8" t="s">
        <v>10</v>
      </c>
      <c r="D8" s="1">
        <v>15</v>
      </c>
    </row>
    <row r="9" spans="1:6" x14ac:dyDescent="0.3">
      <c r="A9" s="2">
        <v>3</v>
      </c>
      <c r="B9" s="7">
        <v>44986</v>
      </c>
      <c r="C9" t="s">
        <v>2</v>
      </c>
      <c r="D9" s="1">
        <v>49.9</v>
      </c>
      <c r="F9" t="s">
        <v>149</v>
      </c>
    </row>
    <row r="10" spans="1:6" x14ac:dyDescent="0.3">
      <c r="A10" s="2">
        <v>19</v>
      </c>
      <c r="B10" s="7">
        <v>44988</v>
      </c>
      <c r="C10" t="s">
        <v>2</v>
      </c>
      <c r="D10" s="1">
        <v>239</v>
      </c>
      <c r="F10" t="s">
        <v>151</v>
      </c>
    </row>
    <row r="11" spans="1:6" x14ac:dyDescent="0.3">
      <c r="A11" s="2">
        <v>20</v>
      </c>
      <c r="B11" s="7">
        <v>44988</v>
      </c>
      <c r="C11" t="s">
        <v>2</v>
      </c>
      <c r="D11" s="1">
        <v>82.02</v>
      </c>
    </row>
    <row r="12" spans="1:6" x14ac:dyDescent="0.3">
      <c r="A12" s="2">
        <v>21</v>
      </c>
      <c r="B12" s="7">
        <v>44988</v>
      </c>
      <c r="C12" t="s">
        <v>2</v>
      </c>
      <c r="D12" s="1">
        <v>31.89</v>
      </c>
    </row>
    <row r="13" spans="1:6" x14ac:dyDescent="0.3">
      <c r="A13" s="2">
        <v>28</v>
      </c>
      <c r="B13" s="7">
        <v>44989</v>
      </c>
      <c r="C13" t="s">
        <v>2</v>
      </c>
      <c r="D13" s="1">
        <v>4.99</v>
      </c>
      <c r="F13" t="s">
        <v>153</v>
      </c>
    </row>
    <row r="14" spans="1:6" x14ac:dyDescent="0.3">
      <c r="A14" s="2">
        <v>29</v>
      </c>
      <c r="B14" s="7">
        <v>44989</v>
      </c>
      <c r="C14" t="s">
        <v>2</v>
      </c>
      <c r="D14" s="1">
        <v>12.74</v>
      </c>
      <c r="F14" t="s">
        <v>152</v>
      </c>
    </row>
    <row r="15" spans="1:6" x14ac:dyDescent="0.3">
      <c r="A15" s="2">
        <v>40</v>
      </c>
      <c r="B15" s="7">
        <v>44991</v>
      </c>
      <c r="C15" t="s">
        <v>2</v>
      </c>
      <c r="D15" s="1">
        <v>17.989999999999998</v>
      </c>
      <c r="F15" t="s">
        <v>154</v>
      </c>
    </row>
    <row r="16" spans="1:6" x14ac:dyDescent="0.3">
      <c r="A16" s="2">
        <v>42</v>
      </c>
      <c r="B16" s="7">
        <v>44992</v>
      </c>
      <c r="C16" t="s">
        <v>2</v>
      </c>
      <c r="D16" s="1">
        <v>23.34</v>
      </c>
      <c r="F16" t="s">
        <v>155</v>
      </c>
    </row>
    <row r="17" spans="1:6" x14ac:dyDescent="0.3">
      <c r="A17" s="2">
        <v>47</v>
      </c>
      <c r="B17" s="7">
        <v>44993</v>
      </c>
      <c r="C17" t="s">
        <v>2</v>
      </c>
      <c r="D17" s="1">
        <v>55.23</v>
      </c>
    </row>
    <row r="18" spans="1:6" x14ac:dyDescent="0.3">
      <c r="A18" s="2">
        <v>58</v>
      </c>
      <c r="B18" s="7">
        <v>44996</v>
      </c>
      <c r="C18" t="s">
        <v>2</v>
      </c>
      <c r="D18" s="1">
        <v>36.99</v>
      </c>
      <c r="F18" t="s">
        <v>156</v>
      </c>
    </row>
    <row r="19" spans="1:6" x14ac:dyDescent="0.3">
      <c r="A19" s="2">
        <v>87</v>
      </c>
      <c r="B19" s="7">
        <v>45002</v>
      </c>
      <c r="C19" t="s">
        <v>2</v>
      </c>
      <c r="D19" s="1">
        <v>69.98</v>
      </c>
      <c r="F19" t="s">
        <v>157</v>
      </c>
    </row>
    <row r="20" spans="1:6" x14ac:dyDescent="0.3">
      <c r="A20" s="2">
        <v>88</v>
      </c>
      <c r="B20" s="7">
        <v>45002</v>
      </c>
      <c r="C20" t="s">
        <v>2</v>
      </c>
      <c r="D20" s="1">
        <v>16.989999999999998</v>
      </c>
    </row>
    <row r="21" spans="1:6" x14ac:dyDescent="0.3">
      <c r="A21" s="2">
        <v>99</v>
      </c>
      <c r="B21" s="7">
        <v>45003</v>
      </c>
      <c r="C21" t="s">
        <v>2</v>
      </c>
      <c r="D21" s="1">
        <v>228.39</v>
      </c>
      <c r="F21" t="s">
        <v>158</v>
      </c>
    </row>
    <row r="22" spans="1:6" x14ac:dyDescent="0.3">
      <c r="A22" s="2">
        <v>140</v>
      </c>
      <c r="B22" s="7">
        <v>45011</v>
      </c>
      <c r="C22" t="s">
        <v>70</v>
      </c>
      <c r="D22" s="1">
        <v>18.989999999999998</v>
      </c>
    </row>
    <row r="23" spans="1:6" x14ac:dyDescent="0.3">
      <c r="A23" s="2">
        <v>75</v>
      </c>
      <c r="B23" s="7">
        <v>44998</v>
      </c>
      <c r="C23" t="s">
        <v>42</v>
      </c>
      <c r="D23" s="1">
        <v>91.57</v>
      </c>
    </row>
    <row r="24" spans="1:6" x14ac:dyDescent="0.3">
      <c r="A24" s="2">
        <v>12</v>
      </c>
      <c r="B24" s="7">
        <v>44987</v>
      </c>
      <c r="C24" t="s">
        <v>11</v>
      </c>
      <c r="D24" s="1">
        <v>6.99</v>
      </c>
    </row>
    <row r="25" spans="1:6" x14ac:dyDescent="0.3">
      <c r="A25" s="2">
        <v>114</v>
      </c>
      <c r="B25" s="7">
        <v>45004</v>
      </c>
      <c r="C25" t="s">
        <v>11</v>
      </c>
      <c r="D25" s="1">
        <v>6.99</v>
      </c>
    </row>
    <row r="26" spans="1:6" x14ac:dyDescent="0.3">
      <c r="A26" s="2">
        <v>102</v>
      </c>
      <c r="B26" s="7">
        <v>45003</v>
      </c>
      <c r="C26" t="s">
        <v>55</v>
      </c>
      <c r="D26" s="1">
        <v>142.21</v>
      </c>
    </row>
    <row r="27" spans="1:6" x14ac:dyDescent="0.3">
      <c r="A27" s="2">
        <v>121</v>
      </c>
      <c r="B27" s="7">
        <v>45006</v>
      </c>
      <c r="C27" t="s">
        <v>64</v>
      </c>
      <c r="D27" s="1">
        <v>109</v>
      </c>
    </row>
    <row r="28" spans="1:6" x14ac:dyDescent="0.3">
      <c r="A28" s="2">
        <v>6</v>
      </c>
      <c r="B28" s="7">
        <v>44986</v>
      </c>
      <c r="C28" t="s">
        <v>5</v>
      </c>
      <c r="D28" s="1">
        <v>26.8</v>
      </c>
      <c r="F28" s="1"/>
    </row>
    <row r="29" spans="1:6" x14ac:dyDescent="0.3">
      <c r="A29" s="2">
        <v>54</v>
      </c>
      <c r="B29" s="7">
        <v>44994</v>
      </c>
      <c r="C29" t="s">
        <v>5</v>
      </c>
      <c r="D29" s="1">
        <v>37.799999999999997</v>
      </c>
    </row>
    <row r="30" spans="1:6" x14ac:dyDescent="0.3">
      <c r="A30" s="2">
        <v>101</v>
      </c>
      <c r="B30" s="7">
        <v>45003</v>
      </c>
      <c r="C30" t="s">
        <v>54</v>
      </c>
      <c r="D30" s="1">
        <v>35.79</v>
      </c>
    </row>
    <row r="31" spans="1:6" x14ac:dyDescent="0.3">
      <c r="A31" s="2">
        <v>147</v>
      </c>
      <c r="B31" s="7">
        <v>45012</v>
      </c>
      <c r="C31" t="s">
        <v>74</v>
      </c>
      <c r="D31" s="1">
        <v>20</v>
      </c>
    </row>
    <row r="32" spans="1:6" x14ac:dyDescent="0.3">
      <c r="A32" s="2">
        <v>8</v>
      </c>
      <c r="B32" s="7">
        <v>44986</v>
      </c>
      <c r="C32" t="s">
        <v>7</v>
      </c>
      <c r="D32" s="1">
        <v>76.569999999999993</v>
      </c>
    </row>
    <row r="33" spans="1:6" x14ac:dyDescent="0.3">
      <c r="A33" s="2">
        <v>15</v>
      </c>
      <c r="B33" s="7">
        <v>44987</v>
      </c>
      <c r="C33" t="s">
        <v>7</v>
      </c>
      <c r="D33" s="1">
        <v>62.2</v>
      </c>
    </row>
    <row r="34" spans="1:6" x14ac:dyDescent="0.3">
      <c r="A34" s="2">
        <v>44</v>
      </c>
      <c r="B34" s="7">
        <v>44992</v>
      </c>
      <c r="C34" t="s">
        <v>7</v>
      </c>
      <c r="D34" s="1">
        <v>29.94</v>
      </c>
    </row>
    <row r="35" spans="1:6" x14ac:dyDescent="0.3">
      <c r="A35" s="2">
        <v>45</v>
      </c>
      <c r="B35" s="7">
        <v>44992</v>
      </c>
      <c r="C35" t="s">
        <v>7</v>
      </c>
      <c r="D35" s="1">
        <v>60.21</v>
      </c>
    </row>
    <row r="36" spans="1:6" x14ac:dyDescent="0.3">
      <c r="A36" s="2">
        <v>55</v>
      </c>
      <c r="B36" s="7">
        <v>44994</v>
      </c>
      <c r="C36" t="s">
        <v>7</v>
      </c>
      <c r="D36" s="1">
        <v>38.28</v>
      </c>
    </row>
    <row r="37" spans="1:6" x14ac:dyDescent="0.3">
      <c r="A37" s="2">
        <v>72</v>
      </c>
      <c r="B37" s="7">
        <v>44998</v>
      </c>
      <c r="C37" t="s">
        <v>7</v>
      </c>
      <c r="D37" s="1">
        <v>34.79</v>
      </c>
    </row>
    <row r="38" spans="1:6" x14ac:dyDescent="0.3">
      <c r="A38" s="2">
        <v>82</v>
      </c>
      <c r="B38" s="7">
        <v>45001</v>
      </c>
      <c r="C38" t="s">
        <v>7</v>
      </c>
      <c r="D38" s="1">
        <v>43.99</v>
      </c>
    </row>
    <row r="39" spans="1:6" x14ac:dyDescent="0.3">
      <c r="A39" s="2">
        <v>132</v>
      </c>
      <c r="B39" s="7">
        <v>45008</v>
      </c>
      <c r="C39" t="s">
        <v>7</v>
      </c>
      <c r="D39" s="1">
        <v>148.69999999999999</v>
      </c>
    </row>
    <row r="40" spans="1:6" x14ac:dyDescent="0.3">
      <c r="A40" s="2">
        <v>136</v>
      </c>
      <c r="B40" s="7">
        <v>45010</v>
      </c>
      <c r="C40" t="s">
        <v>7</v>
      </c>
      <c r="D40" s="1">
        <v>29.98</v>
      </c>
    </row>
    <row r="41" spans="1:6" x14ac:dyDescent="0.3">
      <c r="A41" s="2">
        <v>148</v>
      </c>
      <c r="B41" s="7">
        <v>45012</v>
      </c>
      <c r="C41" t="s">
        <v>7</v>
      </c>
      <c r="D41" s="1">
        <v>245.45</v>
      </c>
    </row>
    <row r="42" spans="1:6" x14ac:dyDescent="0.3">
      <c r="A42" s="2">
        <v>149</v>
      </c>
      <c r="B42" s="7">
        <v>45012</v>
      </c>
      <c r="C42" t="s">
        <v>7</v>
      </c>
      <c r="D42" s="1">
        <v>12</v>
      </c>
    </row>
    <row r="43" spans="1:6" x14ac:dyDescent="0.3">
      <c r="A43" s="2">
        <v>150</v>
      </c>
      <c r="B43" s="7">
        <v>45012</v>
      </c>
      <c r="C43" t="s">
        <v>7</v>
      </c>
      <c r="D43" s="1">
        <v>6.5</v>
      </c>
    </row>
    <row r="44" spans="1:6" x14ac:dyDescent="0.3">
      <c r="A44" s="2">
        <v>14</v>
      </c>
      <c r="B44" s="7">
        <v>44987</v>
      </c>
      <c r="C44" t="s">
        <v>13</v>
      </c>
      <c r="D44" s="1">
        <v>50</v>
      </c>
      <c r="F44" s="1"/>
    </row>
    <row r="45" spans="1:6" x14ac:dyDescent="0.3">
      <c r="A45" s="2">
        <v>22</v>
      </c>
      <c r="B45" s="7">
        <v>44988</v>
      </c>
      <c r="C45" t="s">
        <v>13</v>
      </c>
      <c r="D45" s="1">
        <v>52</v>
      </c>
    </row>
    <row r="46" spans="1:6" x14ac:dyDescent="0.3">
      <c r="A46" s="2">
        <v>43</v>
      </c>
      <c r="B46" s="7">
        <v>44992</v>
      </c>
      <c r="C46" t="s">
        <v>13</v>
      </c>
      <c r="D46" s="1">
        <v>90</v>
      </c>
    </row>
    <row r="47" spans="1:6" x14ac:dyDescent="0.3">
      <c r="A47" s="2">
        <v>71</v>
      </c>
      <c r="B47" s="7">
        <v>44998</v>
      </c>
      <c r="C47" t="s">
        <v>13</v>
      </c>
      <c r="D47" s="1">
        <v>52</v>
      </c>
    </row>
    <row r="48" spans="1:6" x14ac:dyDescent="0.3">
      <c r="A48" s="2">
        <v>80</v>
      </c>
      <c r="B48" s="7">
        <v>45000</v>
      </c>
      <c r="C48" t="s">
        <v>13</v>
      </c>
      <c r="D48" s="1">
        <v>90</v>
      </c>
    </row>
    <row r="49" spans="1:8" x14ac:dyDescent="0.3">
      <c r="A49" s="2">
        <v>115</v>
      </c>
      <c r="B49" s="7">
        <v>45004</v>
      </c>
      <c r="C49" t="s">
        <v>13</v>
      </c>
      <c r="D49" s="1">
        <v>106</v>
      </c>
    </row>
    <row r="50" spans="1:8" x14ac:dyDescent="0.3">
      <c r="A50" s="2">
        <v>131</v>
      </c>
      <c r="B50" s="7">
        <v>45008</v>
      </c>
      <c r="C50" t="s">
        <v>13</v>
      </c>
      <c r="D50" s="1">
        <v>183</v>
      </c>
    </row>
    <row r="51" spans="1:8" x14ac:dyDescent="0.3">
      <c r="A51" s="2">
        <v>66</v>
      </c>
      <c r="B51" s="7">
        <v>44997</v>
      </c>
      <c r="C51" t="s">
        <v>39</v>
      </c>
      <c r="D51" s="1">
        <v>235</v>
      </c>
    </row>
    <row r="52" spans="1:8" x14ac:dyDescent="0.3">
      <c r="A52" s="2">
        <v>93</v>
      </c>
      <c r="B52" s="7">
        <v>45002</v>
      </c>
      <c r="C52" t="s">
        <v>39</v>
      </c>
      <c r="D52" s="1">
        <v>57</v>
      </c>
    </row>
    <row r="53" spans="1:8" x14ac:dyDescent="0.3">
      <c r="A53" s="2">
        <v>89</v>
      </c>
      <c r="B53" s="7">
        <v>45002</v>
      </c>
      <c r="C53" t="s">
        <v>49</v>
      </c>
      <c r="E53" s="1">
        <v>7800</v>
      </c>
    </row>
    <row r="54" spans="1:8" x14ac:dyDescent="0.3">
      <c r="A54" s="2">
        <v>31</v>
      </c>
      <c r="B54" s="7">
        <v>44989</v>
      </c>
      <c r="C54" t="s">
        <v>21</v>
      </c>
      <c r="D54" s="1">
        <v>19</v>
      </c>
    </row>
    <row r="55" spans="1:8" x14ac:dyDescent="0.3">
      <c r="A55" s="2">
        <v>67</v>
      </c>
      <c r="B55" s="7">
        <v>44997</v>
      </c>
      <c r="C55" t="s">
        <v>21</v>
      </c>
      <c r="D55" s="1">
        <v>30</v>
      </c>
    </row>
    <row r="56" spans="1:8" x14ac:dyDescent="0.3">
      <c r="A56" s="2">
        <v>103</v>
      </c>
      <c r="B56" s="7">
        <v>45003</v>
      </c>
      <c r="C56" t="s">
        <v>56</v>
      </c>
      <c r="D56" s="1">
        <v>105.92</v>
      </c>
      <c r="H56" s="1"/>
    </row>
    <row r="57" spans="1:8" x14ac:dyDescent="0.3">
      <c r="A57" s="2">
        <v>4</v>
      </c>
      <c r="B57" s="7">
        <v>44986</v>
      </c>
      <c r="C57" t="s">
        <v>3</v>
      </c>
      <c r="D57" s="1">
        <v>186.42</v>
      </c>
      <c r="F57" s="1"/>
    </row>
    <row r="58" spans="1:8" x14ac:dyDescent="0.3">
      <c r="A58" s="2">
        <v>50</v>
      </c>
      <c r="B58" s="7">
        <v>44993</v>
      </c>
      <c r="C58" t="s">
        <v>3</v>
      </c>
      <c r="D58" s="1">
        <v>71.91</v>
      </c>
    </row>
    <row r="59" spans="1:8" x14ac:dyDescent="0.3">
      <c r="A59" s="2">
        <v>53</v>
      </c>
      <c r="B59" s="7">
        <v>44994</v>
      </c>
      <c r="C59" t="s">
        <v>3</v>
      </c>
      <c r="D59" s="1">
        <v>78.3</v>
      </c>
    </row>
    <row r="60" spans="1:8" x14ac:dyDescent="0.3">
      <c r="A60" s="2">
        <v>69</v>
      </c>
      <c r="B60" s="7">
        <v>44998</v>
      </c>
      <c r="C60" t="s">
        <v>3</v>
      </c>
      <c r="D60" s="1">
        <v>63.95</v>
      </c>
    </row>
    <row r="61" spans="1:8" x14ac:dyDescent="0.3">
      <c r="A61" s="2">
        <v>120</v>
      </c>
      <c r="B61" s="7">
        <v>45005</v>
      </c>
      <c r="C61" t="s">
        <v>3</v>
      </c>
      <c r="D61" s="1">
        <v>177.71</v>
      </c>
    </row>
    <row r="62" spans="1:8" x14ac:dyDescent="0.3">
      <c r="A62" s="2">
        <v>18</v>
      </c>
      <c r="B62" s="7">
        <v>44988</v>
      </c>
      <c r="C62" t="s">
        <v>14</v>
      </c>
      <c r="D62" s="1">
        <v>2</v>
      </c>
    </row>
    <row r="63" spans="1:8" x14ac:dyDescent="0.3">
      <c r="A63" s="2">
        <v>90</v>
      </c>
      <c r="B63" s="7">
        <v>45002</v>
      </c>
      <c r="C63" t="s">
        <v>14</v>
      </c>
      <c r="D63" s="1">
        <v>36.799999999999997</v>
      </c>
    </row>
    <row r="64" spans="1:8" x14ac:dyDescent="0.3">
      <c r="A64" s="2">
        <v>113</v>
      </c>
      <c r="B64" s="7">
        <v>45004</v>
      </c>
      <c r="C64" t="s">
        <v>14</v>
      </c>
      <c r="D64" s="1">
        <v>72.95</v>
      </c>
    </row>
    <row r="65" spans="1:5" x14ac:dyDescent="0.3">
      <c r="A65" s="2">
        <v>124</v>
      </c>
      <c r="B65" s="7">
        <v>45007</v>
      </c>
      <c r="C65" t="s">
        <v>14</v>
      </c>
      <c r="D65" s="1">
        <v>8.5</v>
      </c>
    </row>
    <row r="66" spans="1:5" x14ac:dyDescent="0.3">
      <c r="A66" s="2">
        <v>64</v>
      </c>
      <c r="B66" s="7">
        <v>44997</v>
      </c>
      <c r="C66" t="s">
        <v>37</v>
      </c>
      <c r="D66" s="1">
        <v>105.07</v>
      </c>
    </row>
    <row r="67" spans="1:5" x14ac:dyDescent="0.3">
      <c r="A67" s="2">
        <v>135</v>
      </c>
      <c r="B67" s="7">
        <v>45010</v>
      </c>
      <c r="C67" t="s">
        <v>37</v>
      </c>
      <c r="D67" s="1">
        <v>83.05</v>
      </c>
    </row>
    <row r="68" spans="1:5" x14ac:dyDescent="0.3">
      <c r="A68" s="2">
        <v>143</v>
      </c>
      <c r="B68" s="7">
        <v>45011</v>
      </c>
      <c r="C68" t="s">
        <v>37</v>
      </c>
      <c r="D68" s="1">
        <v>14.5</v>
      </c>
    </row>
    <row r="69" spans="1:5" x14ac:dyDescent="0.3">
      <c r="A69" s="2">
        <v>95</v>
      </c>
      <c r="B69" s="7">
        <v>45002</v>
      </c>
      <c r="C69" t="s">
        <v>76</v>
      </c>
      <c r="E69" s="1">
        <v>56.61</v>
      </c>
    </row>
    <row r="70" spans="1:5" x14ac:dyDescent="0.3">
      <c r="A70" s="2">
        <v>128</v>
      </c>
      <c r="B70" s="7">
        <v>45007</v>
      </c>
      <c r="C70" t="s">
        <v>76</v>
      </c>
      <c r="E70" s="1">
        <v>3.58</v>
      </c>
    </row>
    <row r="71" spans="1:5" x14ac:dyDescent="0.3">
      <c r="A71" s="2">
        <v>129</v>
      </c>
      <c r="B71" s="7">
        <v>45007</v>
      </c>
      <c r="C71" t="s">
        <v>76</v>
      </c>
      <c r="E71" s="1">
        <v>22.11</v>
      </c>
    </row>
    <row r="72" spans="1:5" x14ac:dyDescent="0.3">
      <c r="A72" s="2">
        <v>152</v>
      </c>
      <c r="B72" s="7">
        <v>45013</v>
      </c>
      <c r="C72" t="s">
        <v>75</v>
      </c>
      <c r="D72" s="1">
        <v>22.69</v>
      </c>
    </row>
    <row r="73" spans="1:5" x14ac:dyDescent="0.3">
      <c r="A73" s="2">
        <v>36</v>
      </c>
      <c r="B73" s="7">
        <v>44990</v>
      </c>
      <c r="C73" t="s">
        <v>26</v>
      </c>
      <c r="D73" s="1">
        <v>79.94</v>
      </c>
    </row>
    <row r="74" spans="1:5" x14ac:dyDescent="0.3">
      <c r="A74" s="2">
        <v>60</v>
      </c>
      <c r="B74" s="7">
        <v>44996</v>
      </c>
      <c r="C74" t="s">
        <v>33</v>
      </c>
      <c r="D74" s="1">
        <v>27.98</v>
      </c>
    </row>
    <row r="75" spans="1:5" x14ac:dyDescent="0.3">
      <c r="A75" s="2">
        <v>52</v>
      </c>
      <c r="B75" s="7">
        <v>44993</v>
      </c>
      <c r="C75" t="s">
        <v>31</v>
      </c>
      <c r="D75" s="1">
        <v>46.85</v>
      </c>
    </row>
    <row r="76" spans="1:5" x14ac:dyDescent="0.3">
      <c r="A76" s="2">
        <v>116</v>
      </c>
      <c r="B76" s="7">
        <v>45004</v>
      </c>
      <c r="C76" t="s">
        <v>60</v>
      </c>
      <c r="D76" s="1">
        <v>9.98</v>
      </c>
    </row>
    <row r="77" spans="1:5" x14ac:dyDescent="0.3">
      <c r="A77" s="2">
        <v>10</v>
      </c>
      <c r="B77" s="7">
        <v>44987</v>
      </c>
      <c r="C77" t="s">
        <v>9</v>
      </c>
      <c r="D77" s="1">
        <v>4</v>
      </c>
    </row>
    <row r="78" spans="1:5" x14ac:dyDescent="0.3">
      <c r="A78" s="2">
        <v>146</v>
      </c>
      <c r="B78" s="7">
        <v>45012</v>
      </c>
      <c r="C78" t="s">
        <v>9</v>
      </c>
      <c r="D78" s="1">
        <v>3.48</v>
      </c>
    </row>
    <row r="79" spans="1:5" x14ac:dyDescent="0.3">
      <c r="A79" s="2">
        <v>84</v>
      </c>
      <c r="B79" s="7">
        <v>45001</v>
      </c>
      <c r="C79" t="s">
        <v>48</v>
      </c>
      <c r="D79" s="1">
        <v>20.3</v>
      </c>
    </row>
    <row r="80" spans="1:5" x14ac:dyDescent="0.3">
      <c r="A80" s="2">
        <v>97</v>
      </c>
      <c r="B80" s="7">
        <v>45002</v>
      </c>
      <c r="C80" t="s">
        <v>48</v>
      </c>
      <c r="D80" s="1">
        <v>71.05</v>
      </c>
    </row>
    <row r="81" spans="1:6" x14ac:dyDescent="0.3">
      <c r="A81" s="2">
        <v>32</v>
      </c>
      <c r="B81" s="7">
        <v>44990</v>
      </c>
      <c r="C81" t="s">
        <v>22</v>
      </c>
      <c r="D81" s="1">
        <v>5.8</v>
      </c>
    </row>
    <row r="82" spans="1:6" x14ac:dyDescent="0.3">
      <c r="A82" s="2">
        <v>26</v>
      </c>
      <c r="B82" s="7">
        <v>44988</v>
      </c>
      <c r="C82" t="s">
        <v>18</v>
      </c>
      <c r="D82" s="1">
        <v>5.07</v>
      </c>
    </row>
    <row r="83" spans="1:6" x14ac:dyDescent="0.3">
      <c r="A83" s="2">
        <v>5</v>
      </c>
      <c r="B83" s="7">
        <v>44986</v>
      </c>
      <c r="C83" t="s">
        <v>4</v>
      </c>
      <c r="D83" s="1">
        <v>26.5</v>
      </c>
      <c r="F83" s="1"/>
    </row>
    <row r="84" spans="1:6" x14ac:dyDescent="0.3">
      <c r="A84" s="2">
        <v>49</v>
      </c>
      <c r="B84" s="7">
        <v>44993</v>
      </c>
      <c r="C84" t="s">
        <v>4</v>
      </c>
      <c r="D84" s="1">
        <v>26.5</v>
      </c>
    </row>
    <row r="85" spans="1:6" x14ac:dyDescent="0.3">
      <c r="A85" s="2">
        <v>79</v>
      </c>
      <c r="B85" s="7">
        <v>45000</v>
      </c>
      <c r="C85" t="s">
        <v>4</v>
      </c>
      <c r="D85" s="1">
        <v>26.5</v>
      </c>
    </row>
    <row r="86" spans="1:6" x14ac:dyDescent="0.3">
      <c r="A86" s="2">
        <v>126</v>
      </c>
      <c r="B86" s="7">
        <v>45007</v>
      </c>
      <c r="C86" t="s">
        <v>4</v>
      </c>
      <c r="D86" s="1">
        <v>26.5</v>
      </c>
    </row>
    <row r="87" spans="1:6" x14ac:dyDescent="0.3">
      <c r="A87" s="2">
        <v>27</v>
      </c>
      <c r="B87" s="7">
        <v>44988</v>
      </c>
      <c r="C87" t="s">
        <v>19</v>
      </c>
      <c r="D87" s="1">
        <v>28.06</v>
      </c>
      <c r="F87" s="1"/>
    </row>
    <row r="88" spans="1:6" x14ac:dyDescent="0.3">
      <c r="A88" s="2">
        <v>46</v>
      </c>
      <c r="B88" s="7">
        <v>44992</v>
      </c>
      <c r="C88" t="s">
        <v>19</v>
      </c>
      <c r="D88" s="1">
        <v>18.690000000000001</v>
      </c>
    </row>
    <row r="89" spans="1:6" x14ac:dyDescent="0.3">
      <c r="A89" s="2">
        <v>68</v>
      </c>
      <c r="B89" s="7">
        <v>44997</v>
      </c>
      <c r="C89" t="s">
        <v>19</v>
      </c>
      <c r="D89" s="1">
        <v>5.49</v>
      </c>
    </row>
    <row r="90" spans="1:6" x14ac:dyDescent="0.3">
      <c r="A90" s="2">
        <v>76</v>
      </c>
      <c r="B90" s="7">
        <v>45000</v>
      </c>
      <c r="C90" t="s">
        <v>43</v>
      </c>
      <c r="D90" s="1">
        <v>56.45</v>
      </c>
    </row>
    <row r="91" spans="1:6" x14ac:dyDescent="0.3">
      <c r="A91" s="2">
        <v>130</v>
      </c>
      <c r="B91" s="7">
        <v>45008</v>
      </c>
      <c r="C91" t="s">
        <v>43</v>
      </c>
      <c r="D91" s="1">
        <v>37.85</v>
      </c>
    </row>
    <row r="92" spans="1:6" x14ac:dyDescent="0.3">
      <c r="A92" s="2">
        <v>78</v>
      </c>
      <c r="B92" s="7">
        <v>45000</v>
      </c>
      <c r="C92" t="s">
        <v>45</v>
      </c>
      <c r="D92" s="1">
        <v>43.25</v>
      </c>
      <c r="F92" s="1"/>
    </row>
    <row r="93" spans="1:6" x14ac:dyDescent="0.3">
      <c r="A93" s="2">
        <v>100</v>
      </c>
      <c r="B93" s="7">
        <v>45003</v>
      </c>
      <c r="C93" t="s">
        <v>53</v>
      </c>
      <c r="D93" s="1">
        <v>5.25</v>
      </c>
    </row>
    <row r="94" spans="1:6" x14ac:dyDescent="0.3">
      <c r="A94" s="2">
        <v>109</v>
      </c>
      <c r="B94" s="7">
        <v>45004</v>
      </c>
      <c r="C94" t="s">
        <v>53</v>
      </c>
      <c r="D94" s="1">
        <v>61.5</v>
      </c>
    </row>
    <row r="95" spans="1:6" x14ac:dyDescent="0.3">
      <c r="A95" s="2">
        <v>110</v>
      </c>
      <c r="B95" s="7">
        <v>45004</v>
      </c>
      <c r="C95" t="s">
        <v>53</v>
      </c>
      <c r="D95" s="1">
        <v>35</v>
      </c>
    </row>
    <row r="96" spans="1:6" x14ac:dyDescent="0.3">
      <c r="A96" s="2">
        <v>111</v>
      </c>
      <c r="B96" s="7">
        <v>45004</v>
      </c>
      <c r="C96" t="s">
        <v>53</v>
      </c>
      <c r="E96" s="1">
        <v>10</v>
      </c>
    </row>
    <row r="97" spans="1:4" x14ac:dyDescent="0.3">
      <c r="A97" s="2">
        <v>112</v>
      </c>
      <c r="B97" s="7">
        <v>45004</v>
      </c>
      <c r="C97" t="s">
        <v>53</v>
      </c>
      <c r="D97" s="1">
        <v>10</v>
      </c>
    </row>
    <row r="98" spans="1:4" x14ac:dyDescent="0.3">
      <c r="A98" s="2">
        <v>142</v>
      </c>
      <c r="B98" s="7">
        <v>45011</v>
      </c>
      <c r="C98" t="s">
        <v>71</v>
      </c>
      <c r="D98" s="1">
        <v>29.8</v>
      </c>
    </row>
    <row r="99" spans="1:4" x14ac:dyDescent="0.3">
      <c r="A99" s="2">
        <v>51</v>
      </c>
      <c r="B99" s="7">
        <v>44993</v>
      </c>
      <c r="C99" t="s">
        <v>30</v>
      </c>
      <c r="D99" s="1">
        <v>40</v>
      </c>
    </row>
    <row r="100" spans="1:4" x14ac:dyDescent="0.3">
      <c r="A100" s="2">
        <v>118</v>
      </c>
      <c r="B100" s="7">
        <v>45004</v>
      </c>
      <c r="C100" t="s">
        <v>62</v>
      </c>
      <c r="D100" s="1">
        <v>29.95</v>
      </c>
    </row>
    <row r="101" spans="1:4" x14ac:dyDescent="0.3">
      <c r="A101" s="2">
        <v>81</v>
      </c>
      <c r="B101" s="7">
        <v>45001</v>
      </c>
      <c r="C101" t="s">
        <v>46</v>
      </c>
      <c r="D101" s="1">
        <v>15.14</v>
      </c>
    </row>
    <row r="102" spans="1:4" x14ac:dyDescent="0.3">
      <c r="A102" s="2">
        <v>125</v>
      </c>
      <c r="B102" s="7">
        <v>45007</v>
      </c>
      <c r="C102" t="s">
        <v>46</v>
      </c>
      <c r="D102" s="1">
        <v>15.65</v>
      </c>
    </row>
    <row r="103" spans="1:4" x14ac:dyDescent="0.3">
      <c r="A103" s="2">
        <v>94</v>
      </c>
      <c r="B103" s="7">
        <v>45002</v>
      </c>
      <c r="C103" t="s">
        <v>51</v>
      </c>
      <c r="D103" s="1">
        <v>12.5</v>
      </c>
    </row>
    <row r="104" spans="1:4" x14ac:dyDescent="0.3">
      <c r="A104" s="2">
        <v>141</v>
      </c>
      <c r="B104" s="7">
        <v>45011</v>
      </c>
      <c r="C104" t="s">
        <v>51</v>
      </c>
      <c r="D104" s="1">
        <v>24</v>
      </c>
    </row>
    <row r="105" spans="1:4" x14ac:dyDescent="0.3">
      <c r="A105" s="2">
        <v>119</v>
      </c>
      <c r="B105" s="7">
        <v>45004</v>
      </c>
      <c r="C105" t="s">
        <v>63</v>
      </c>
      <c r="D105" s="1">
        <v>17.8</v>
      </c>
    </row>
    <row r="106" spans="1:4" x14ac:dyDescent="0.3">
      <c r="A106" s="2">
        <v>145</v>
      </c>
      <c r="B106" s="7">
        <v>45011</v>
      </c>
      <c r="C106" t="s">
        <v>73</v>
      </c>
      <c r="D106" s="1">
        <v>18.600000000000001</v>
      </c>
    </row>
    <row r="107" spans="1:4" x14ac:dyDescent="0.3">
      <c r="A107" s="2">
        <v>63</v>
      </c>
      <c r="B107" s="7">
        <v>44996</v>
      </c>
      <c r="C107" t="s">
        <v>36</v>
      </c>
      <c r="D107" s="1">
        <v>29.15</v>
      </c>
    </row>
    <row r="108" spans="1:4" x14ac:dyDescent="0.3">
      <c r="A108" s="2">
        <v>70</v>
      </c>
      <c r="B108" s="7">
        <v>44998</v>
      </c>
      <c r="C108" t="s">
        <v>40</v>
      </c>
      <c r="D108" s="1">
        <v>4.04</v>
      </c>
    </row>
    <row r="109" spans="1:4" x14ac:dyDescent="0.3">
      <c r="A109" s="2">
        <v>13</v>
      </c>
      <c r="B109" s="7">
        <v>44987</v>
      </c>
      <c r="C109" t="s">
        <v>12</v>
      </c>
      <c r="D109" s="1">
        <v>36.96</v>
      </c>
    </row>
    <row r="110" spans="1:4" x14ac:dyDescent="0.3">
      <c r="A110" s="2">
        <v>77</v>
      </c>
      <c r="B110" s="7">
        <v>45000</v>
      </c>
      <c r="C110" t="s">
        <v>44</v>
      </c>
      <c r="D110" s="1">
        <v>29.39</v>
      </c>
    </row>
    <row r="111" spans="1:4" x14ac:dyDescent="0.3">
      <c r="A111" s="2">
        <v>39</v>
      </c>
      <c r="B111" s="7">
        <v>44990</v>
      </c>
      <c r="C111" t="s">
        <v>28</v>
      </c>
      <c r="D111" s="1">
        <v>23.09</v>
      </c>
    </row>
    <row r="112" spans="1:4" x14ac:dyDescent="0.3">
      <c r="A112" s="2">
        <v>57</v>
      </c>
      <c r="B112" s="7">
        <v>44994</v>
      </c>
      <c r="C112" t="s">
        <v>28</v>
      </c>
      <c r="D112" s="1">
        <v>2.95</v>
      </c>
    </row>
    <row r="113" spans="1:6" x14ac:dyDescent="0.3">
      <c r="A113" s="2">
        <v>2</v>
      </c>
      <c r="B113" s="7">
        <v>44985</v>
      </c>
      <c r="C113" t="s">
        <v>1</v>
      </c>
      <c r="D113" s="1">
        <v>139</v>
      </c>
    </row>
    <row r="114" spans="1:6" x14ac:dyDescent="0.3">
      <c r="A114" s="2">
        <v>16</v>
      </c>
      <c r="B114" s="7">
        <v>44987</v>
      </c>
      <c r="C114" t="s">
        <v>1</v>
      </c>
      <c r="D114" s="1">
        <v>125</v>
      </c>
      <c r="F114" t="s">
        <v>141</v>
      </c>
    </row>
    <row r="115" spans="1:6" x14ac:dyDescent="0.3">
      <c r="A115" s="2">
        <v>38</v>
      </c>
      <c r="B115" s="7">
        <v>44990</v>
      </c>
      <c r="C115" t="s">
        <v>1</v>
      </c>
      <c r="D115" s="1">
        <v>24.96</v>
      </c>
      <c r="F115" t="s">
        <v>144</v>
      </c>
    </row>
    <row r="116" spans="1:6" x14ac:dyDescent="0.3">
      <c r="A116" s="2">
        <v>56</v>
      </c>
      <c r="B116" s="7">
        <v>44994</v>
      </c>
      <c r="C116" t="s">
        <v>1</v>
      </c>
      <c r="D116" s="1">
        <v>134.57</v>
      </c>
      <c r="F116" t="s">
        <v>146</v>
      </c>
    </row>
    <row r="117" spans="1:6" x14ac:dyDescent="0.3">
      <c r="A117" s="2">
        <v>74</v>
      </c>
      <c r="B117" s="7">
        <v>44998</v>
      </c>
      <c r="C117" t="s">
        <v>1</v>
      </c>
      <c r="D117" s="1">
        <v>66.069999999999993</v>
      </c>
      <c r="F117" t="s">
        <v>147</v>
      </c>
    </row>
    <row r="118" spans="1:6" x14ac:dyDescent="0.3">
      <c r="A118" s="2">
        <v>106</v>
      </c>
      <c r="B118" s="7">
        <v>45003</v>
      </c>
      <c r="C118" t="s">
        <v>58</v>
      </c>
      <c r="D118" s="1">
        <v>11.59</v>
      </c>
    </row>
    <row r="119" spans="1:6" x14ac:dyDescent="0.3">
      <c r="A119" s="2">
        <v>37</v>
      </c>
      <c r="B119" s="7">
        <v>44990</v>
      </c>
      <c r="C119" t="s">
        <v>27</v>
      </c>
      <c r="D119" s="1">
        <v>399.9</v>
      </c>
    </row>
    <row r="120" spans="1:6" x14ac:dyDescent="0.3">
      <c r="A120" s="2">
        <v>62</v>
      </c>
      <c r="B120" s="7">
        <v>44996</v>
      </c>
      <c r="C120" t="s">
        <v>35</v>
      </c>
      <c r="D120" s="1">
        <v>12.49</v>
      </c>
    </row>
    <row r="121" spans="1:6" x14ac:dyDescent="0.3">
      <c r="A121" s="2">
        <v>123</v>
      </c>
      <c r="B121" s="7">
        <v>45006</v>
      </c>
      <c r="C121" t="s">
        <v>65</v>
      </c>
      <c r="D121" s="1">
        <v>9.66</v>
      </c>
    </row>
    <row r="122" spans="1:6" x14ac:dyDescent="0.3">
      <c r="A122" s="2">
        <v>85</v>
      </c>
      <c r="B122" s="7">
        <v>45001</v>
      </c>
      <c r="C122" t="s">
        <v>0</v>
      </c>
      <c r="D122" s="1">
        <v>127.93</v>
      </c>
    </row>
    <row r="123" spans="1:6" x14ac:dyDescent="0.3">
      <c r="A123" s="2">
        <v>86</v>
      </c>
      <c r="B123" s="7">
        <v>45001</v>
      </c>
      <c r="C123" t="s">
        <v>0</v>
      </c>
      <c r="D123" s="1">
        <v>70.06</v>
      </c>
    </row>
    <row r="124" spans="1:6" x14ac:dyDescent="0.3">
      <c r="A124" s="2">
        <v>122</v>
      </c>
      <c r="B124" s="7">
        <v>45006</v>
      </c>
      <c r="C124" t="s">
        <v>0</v>
      </c>
      <c r="D124" s="1">
        <v>49.59</v>
      </c>
    </row>
    <row r="125" spans="1:6" x14ac:dyDescent="0.3">
      <c r="A125" s="2">
        <v>25</v>
      </c>
      <c r="B125" s="7">
        <v>44988</v>
      </c>
      <c r="C125" t="s">
        <v>17</v>
      </c>
      <c r="D125" s="1">
        <v>150</v>
      </c>
    </row>
    <row r="126" spans="1:6" x14ac:dyDescent="0.3">
      <c r="A126" s="2">
        <v>144</v>
      </c>
      <c r="B126" s="7">
        <v>45011</v>
      </c>
      <c r="C126" t="s">
        <v>72</v>
      </c>
      <c r="D126" s="1">
        <v>17.989999999999998</v>
      </c>
    </row>
    <row r="127" spans="1:6" x14ac:dyDescent="0.3">
      <c r="A127" s="2">
        <v>83</v>
      </c>
      <c r="B127" s="7">
        <v>45001</v>
      </c>
      <c r="C127" t="s">
        <v>47</v>
      </c>
      <c r="D127" s="1">
        <v>10</v>
      </c>
    </row>
    <row r="128" spans="1:6" x14ac:dyDescent="0.3">
      <c r="A128" s="2">
        <v>30</v>
      </c>
      <c r="B128" s="7">
        <v>44989</v>
      </c>
      <c r="C128" t="s">
        <v>20</v>
      </c>
      <c r="D128" s="1">
        <v>2.95</v>
      </c>
    </row>
    <row r="129" spans="1:5" x14ac:dyDescent="0.3">
      <c r="A129" s="2">
        <v>96</v>
      </c>
      <c r="B129" s="7">
        <v>45002</v>
      </c>
      <c r="C129" t="s">
        <v>52</v>
      </c>
      <c r="D129" s="1">
        <v>34.99</v>
      </c>
    </row>
    <row r="130" spans="1:5" x14ac:dyDescent="0.3">
      <c r="A130" s="2">
        <v>23</v>
      </c>
      <c r="B130" s="7">
        <v>44988</v>
      </c>
      <c r="C130" t="s">
        <v>15</v>
      </c>
      <c r="D130" s="1">
        <v>5.5</v>
      </c>
    </row>
    <row r="131" spans="1:5" x14ac:dyDescent="0.3">
      <c r="A131" s="2">
        <v>33</v>
      </c>
      <c r="B131" s="7">
        <v>44990</v>
      </c>
      <c r="C131" t="s">
        <v>23</v>
      </c>
      <c r="D131" s="1">
        <v>5.5</v>
      </c>
    </row>
    <row r="132" spans="1:5" x14ac:dyDescent="0.3">
      <c r="A132" s="2">
        <v>127</v>
      </c>
      <c r="B132" s="7">
        <v>45007</v>
      </c>
      <c r="C132" t="s">
        <v>66</v>
      </c>
      <c r="D132" s="1">
        <v>102</v>
      </c>
    </row>
    <row r="133" spans="1:5" x14ac:dyDescent="0.3">
      <c r="A133" s="2">
        <v>134</v>
      </c>
      <c r="B133" s="7">
        <v>45009</v>
      </c>
      <c r="C133" t="s">
        <v>67</v>
      </c>
      <c r="D133" s="1">
        <v>7</v>
      </c>
    </row>
    <row r="134" spans="1:5" x14ac:dyDescent="0.3">
      <c r="A134" s="2">
        <v>138</v>
      </c>
      <c r="B134" s="7">
        <v>45011</v>
      </c>
      <c r="C134" t="s">
        <v>69</v>
      </c>
      <c r="D134" s="1">
        <v>83.2</v>
      </c>
    </row>
    <row r="135" spans="1:5" x14ac:dyDescent="0.3">
      <c r="A135" s="2">
        <v>151</v>
      </c>
      <c r="B135" s="7">
        <v>45013</v>
      </c>
      <c r="C135" t="s">
        <v>69</v>
      </c>
      <c r="D135" s="1">
        <v>88.15</v>
      </c>
    </row>
    <row r="136" spans="1:5" x14ac:dyDescent="0.3">
      <c r="A136" s="2">
        <v>48</v>
      </c>
      <c r="B136" s="7">
        <v>44993</v>
      </c>
      <c r="C136" t="s">
        <v>29</v>
      </c>
      <c r="D136" s="1">
        <v>117</v>
      </c>
    </row>
    <row r="137" spans="1:5" s="4" customFormat="1" x14ac:dyDescent="0.3">
      <c r="A137" s="3">
        <v>91</v>
      </c>
      <c r="B137" s="11">
        <v>45002</v>
      </c>
      <c r="C137" s="4" t="s">
        <v>50</v>
      </c>
      <c r="D137" s="5">
        <v>840.46</v>
      </c>
      <c r="E137" s="5"/>
    </row>
    <row r="138" spans="1:5" x14ac:dyDescent="0.3">
      <c r="A138" s="2">
        <v>137</v>
      </c>
      <c r="B138" s="7">
        <v>45011</v>
      </c>
      <c r="C138" t="s">
        <v>68</v>
      </c>
      <c r="D138" s="1">
        <v>5.86</v>
      </c>
    </row>
    <row r="139" spans="1:5" x14ac:dyDescent="0.3">
      <c r="A139" s="2">
        <v>104</v>
      </c>
      <c r="B139" s="7">
        <v>45003</v>
      </c>
      <c r="C139" t="s">
        <v>57</v>
      </c>
      <c r="D139" s="1">
        <v>17.600000000000001</v>
      </c>
    </row>
    <row r="140" spans="1:5" x14ac:dyDescent="0.3">
      <c r="A140" s="2">
        <v>105</v>
      </c>
      <c r="B140" s="7">
        <v>45003</v>
      </c>
      <c r="C140" t="s">
        <v>57</v>
      </c>
      <c r="D140" s="1">
        <v>8.8000000000000007</v>
      </c>
    </row>
    <row r="141" spans="1:5" x14ac:dyDescent="0.3">
      <c r="A141" s="2">
        <v>107</v>
      </c>
      <c r="B141" s="7">
        <v>45003</v>
      </c>
      <c r="C141" t="s">
        <v>59</v>
      </c>
      <c r="D141" s="1">
        <v>1</v>
      </c>
    </row>
    <row r="142" spans="1:5" x14ac:dyDescent="0.3">
      <c r="A142" s="2">
        <v>108</v>
      </c>
      <c r="B142" s="7">
        <v>45003</v>
      </c>
      <c r="C142" t="s">
        <v>59</v>
      </c>
      <c r="D142" s="1">
        <v>16.61</v>
      </c>
    </row>
    <row r="143" spans="1:5" x14ac:dyDescent="0.3">
      <c r="A143" s="2">
        <v>24</v>
      </c>
      <c r="B143" s="7">
        <v>44988</v>
      </c>
      <c r="C143" t="s">
        <v>16</v>
      </c>
      <c r="D143" s="1">
        <v>53</v>
      </c>
    </row>
    <row r="144" spans="1:5" x14ac:dyDescent="0.3">
      <c r="A144" s="2">
        <v>61</v>
      </c>
      <c r="B144" s="7">
        <v>44996</v>
      </c>
      <c r="C144" t="s">
        <v>34</v>
      </c>
      <c r="D144" s="1">
        <v>24.95</v>
      </c>
    </row>
    <row r="145" spans="1:6" x14ac:dyDescent="0.3">
      <c r="A145" s="2">
        <v>73</v>
      </c>
      <c r="B145" s="7">
        <v>44998</v>
      </c>
      <c r="C145" t="s">
        <v>41</v>
      </c>
      <c r="D145" s="1">
        <v>84.12</v>
      </c>
    </row>
    <row r="146" spans="1:6" x14ac:dyDescent="0.3">
      <c r="A146" s="2">
        <v>117</v>
      </c>
      <c r="B146" s="7">
        <v>45004</v>
      </c>
      <c r="C146" t="s">
        <v>61</v>
      </c>
      <c r="D146" s="1">
        <v>6</v>
      </c>
    </row>
    <row r="147" spans="1:6" x14ac:dyDescent="0.3">
      <c r="A147" s="2">
        <v>65</v>
      </c>
      <c r="B147" s="7">
        <v>44997</v>
      </c>
      <c r="C147" t="s">
        <v>38</v>
      </c>
      <c r="D147" s="1">
        <v>167.05</v>
      </c>
      <c r="F147" s="1"/>
    </row>
    <row r="148" spans="1:6" x14ac:dyDescent="0.3">
      <c r="A148" s="2">
        <v>92</v>
      </c>
      <c r="B148" s="7">
        <v>45002</v>
      </c>
      <c r="C148" t="s">
        <v>38</v>
      </c>
      <c r="D148" s="1">
        <v>197.57</v>
      </c>
    </row>
    <row r="149" spans="1:6" x14ac:dyDescent="0.3">
      <c r="A149" s="2">
        <v>139</v>
      </c>
      <c r="B149" s="7">
        <v>45011</v>
      </c>
      <c r="C149" t="s">
        <v>38</v>
      </c>
      <c r="D149" s="1">
        <v>162.65</v>
      </c>
    </row>
    <row r="150" spans="1:6" x14ac:dyDescent="0.3">
      <c r="A150" s="2">
        <v>35</v>
      </c>
      <c r="B150" s="7">
        <v>44990</v>
      </c>
      <c r="C150" t="s">
        <v>25</v>
      </c>
      <c r="D150" s="1">
        <v>336.33</v>
      </c>
    </row>
    <row r="151" spans="1:6" x14ac:dyDescent="0.3">
      <c r="A151" s="2">
        <v>59</v>
      </c>
      <c r="B151" s="7">
        <v>44996</v>
      </c>
      <c r="C151" t="s">
        <v>32</v>
      </c>
      <c r="D151" s="1">
        <v>132.71</v>
      </c>
    </row>
    <row r="152" spans="1:6" x14ac:dyDescent="0.3">
      <c r="A152" s="2">
        <v>133</v>
      </c>
      <c r="B152" s="7">
        <v>45009</v>
      </c>
      <c r="C152" t="s">
        <v>32</v>
      </c>
      <c r="D152" s="1">
        <v>173.2</v>
      </c>
    </row>
    <row r="153" spans="1:6" x14ac:dyDescent="0.3">
      <c r="A153" s="2">
        <v>7</v>
      </c>
      <c r="B153" s="7">
        <v>44986</v>
      </c>
      <c r="C153" t="s">
        <v>6</v>
      </c>
      <c r="D153" s="1">
        <v>5.55</v>
      </c>
    </row>
    <row r="154" spans="1:6" x14ac:dyDescent="0.3">
      <c r="D154" s="1">
        <f>SUM(D2:D153)</f>
        <v>10158.849999999999</v>
      </c>
    </row>
    <row r="156" spans="1:6" x14ac:dyDescent="0.3">
      <c r="C156" t="s">
        <v>82</v>
      </c>
      <c r="D156" s="1">
        <f>D132</f>
        <v>102</v>
      </c>
    </row>
    <row r="157" spans="1:6" x14ac:dyDescent="0.3">
      <c r="C157" t="s">
        <v>79</v>
      </c>
      <c r="D157" s="1">
        <f>SUM(D44:D52,D73:D74,D99)</f>
        <v>1062.92</v>
      </c>
    </row>
    <row r="158" spans="1:6" x14ac:dyDescent="0.3">
      <c r="C158" t="s">
        <v>83</v>
      </c>
      <c r="D158" s="1">
        <f>SUM(D5:D22,D24:D25,D113:D117)</f>
        <v>1799.2</v>
      </c>
    </row>
    <row r="159" spans="1:6" x14ac:dyDescent="0.3">
      <c r="C159" t="s">
        <v>85</v>
      </c>
      <c r="D159" s="1">
        <f>SUM(D32:D43)</f>
        <v>788.6099999999999</v>
      </c>
    </row>
    <row r="160" spans="1:6" x14ac:dyDescent="0.3">
      <c r="C160" t="s">
        <v>81</v>
      </c>
      <c r="D160" s="1" cm="1">
        <f t="array" ref="D160">SUM(D92:D95,D134:D135+D31)</f>
        <v>356.35</v>
      </c>
    </row>
    <row r="161" spans="3:4" x14ac:dyDescent="0.3">
      <c r="C161" t="s">
        <v>86</v>
      </c>
      <c r="D161" s="1">
        <f>SUM(D56,D26)</f>
        <v>248.13</v>
      </c>
    </row>
    <row r="162" spans="3:4" x14ac:dyDescent="0.3">
      <c r="C162" t="s">
        <v>80</v>
      </c>
      <c r="D162" s="1">
        <f>SUM(D83:D86,D105:D107)</f>
        <v>171.55</v>
      </c>
    </row>
    <row r="163" spans="3:4" x14ac:dyDescent="0.3">
      <c r="C163" t="s">
        <v>78</v>
      </c>
      <c r="D163" s="1">
        <f>SUM(E151,D28:D29,D57:D68,D147:D152,D87:D89)</f>
        <v>2187.5099999999998</v>
      </c>
    </row>
    <row r="164" spans="3:4" x14ac:dyDescent="0.3">
      <c r="C164" t="s">
        <v>84</v>
      </c>
      <c r="D164" s="1">
        <f>SUM(D145+D143)</f>
        <v>137.12</v>
      </c>
    </row>
    <row r="165" spans="3:4" x14ac:dyDescent="0.3">
      <c r="C165" t="s">
        <v>77</v>
      </c>
      <c r="D165" s="1" cm="1">
        <f t="array" ref="D165">SUM(D122:D124+D2)-SUM(E69:E71)</f>
        <v>259.33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E6E2C-E431-483B-B131-944016F07343}">
  <dimension ref="A1:F160"/>
  <sheetViews>
    <sheetView topLeftCell="A95" zoomScale="85" zoomScaleNormal="85" workbookViewId="0">
      <selection activeCell="C112" sqref="C112"/>
    </sheetView>
  </sheetViews>
  <sheetFormatPr defaultRowHeight="14.4" x14ac:dyDescent="0.3"/>
  <cols>
    <col min="1" max="1" width="4" bestFit="1" customWidth="1"/>
    <col min="2" max="2" width="21.44140625" style="7" bestFit="1" customWidth="1"/>
    <col min="3" max="3" width="55.5546875" style="1" bestFit="1" customWidth="1"/>
    <col min="4" max="4" width="10.44140625" bestFit="1" customWidth="1"/>
    <col min="5" max="5" width="11.44140625" bestFit="1" customWidth="1"/>
    <col min="6" max="7" width="10.44140625" bestFit="1" customWidth="1"/>
  </cols>
  <sheetData>
    <row r="1" spans="1:6" x14ac:dyDescent="0.3">
      <c r="A1" s="8" t="s">
        <v>480</v>
      </c>
      <c r="B1" s="9" t="s">
        <v>481</v>
      </c>
      <c r="C1" s="8" t="s">
        <v>482</v>
      </c>
      <c r="D1" s="10" t="s">
        <v>483</v>
      </c>
      <c r="E1" s="10" t="s">
        <v>484</v>
      </c>
      <c r="F1" s="8" t="s">
        <v>485</v>
      </c>
    </row>
    <row r="2" spans="1:6" x14ac:dyDescent="0.3">
      <c r="A2">
        <v>1</v>
      </c>
      <c r="B2" s="7">
        <v>45044</v>
      </c>
      <c r="C2" t="s">
        <v>64</v>
      </c>
      <c r="D2" s="1">
        <v>109</v>
      </c>
    </row>
    <row r="3" spans="1:6" x14ac:dyDescent="0.3">
      <c r="A3">
        <v>141</v>
      </c>
      <c r="B3" s="7">
        <v>45070</v>
      </c>
      <c r="C3" t="s">
        <v>132</v>
      </c>
      <c r="D3" s="1">
        <v>20</v>
      </c>
    </row>
    <row r="4" spans="1:6" x14ac:dyDescent="0.3">
      <c r="A4">
        <v>10</v>
      </c>
      <c r="B4" s="7">
        <v>45045</v>
      </c>
      <c r="C4" t="s">
        <v>24</v>
      </c>
      <c r="D4" s="1">
        <v>37.99</v>
      </c>
    </row>
    <row r="5" spans="1:6" x14ac:dyDescent="0.3">
      <c r="A5">
        <v>128</v>
      </c>
      <c r="B5" s="7">
        <v>45068</v>
      </c>
      <c r="C5" t="s">
        <v>126</v>
      </c>
      <c r="D5" s="1">
        <v>3</v>
      </c>
    </row>
    <row r="6" spans="1:6" x14ac:dyDescent="0.3">
      <c r="A6">
        <v>139</v>
      </c>
      <c r="B6" s="7">
        <v>45070</v>
      </c>
      <c r="C6" t="s">
        <v>131</v>
      </c>
      <c r="D6" s="1">
        <v>75.569999999999993</v>
      </c>
    </row>
    <row r="7" spans="1:6" x14ac:dyDescent="0.3">
      <c r="A7">
        <v>34</v>
      </c>
      <c r="B7" s="7">
        <v>45050</v>
      </c>
      <c r="C7" t="s">
        <v>2</v>
      </c>
      <c r="D7" s="1">
        <v>64</v>
      </c>
    </row>
    <row r="8" spans="1:6" x14ac:dyDescent="0.3">
      <c r="A8">
        <v>52</v>
      </c>
      <c r="B8" s="7">
        <v>45055</v>
      </c>
      <c r="C8" t="s">
        <v>2</v>
      </c>
      <c r="D8" s="1">
        <v>40.46</v>
      </c>
    </row>
    <row r="9" spans="1:6" x14ac:dyDescent="0.3">
      <c r="A9">
        <v>53</v>
      </c>
      <c r="B9" s="7">
        <v>45055</v>
      </c>
      <c r="C9" t="s">
        <v>2</v>
      </c>
      <c r="D9" s="1">
        <v>68.86</v>
      </c>
    </row>
    <row r="10" spans="1:6" x14ac:dyDescent="0.3">
      <c r="A10">
        <v>64</v>
      </c>
      <c r="B10" s="7">
        <v>45057</v>
      </c>
      <c r="C10" t="s">
        <v>2</v>
      </c>
      <c r="D10" s="1">
        <v>549</v>
      </c>
    </row>
    <row r="11" spans="1:6" x14ac:dyDescent="0.3">
      <c r="A11">
        <v>67</v>
      </c>
      <c r="B11" s="7">
        <v>45058</v>
      </c>
      <c r="C11" t="s">
        <v>2</v>
      </c>
      <c r="D11" s="1">
        <v>36.08</v>
      </c>
    </row>
    <row r="12" spans="1:6" x14ac:dyDescent="0.3">
      <c r="A12">
        <v>131</v>
      </c>
      <c r="B12" s="7">
        <v>45069</v>
      </c>
      <c r="C12" t="s">
        <v>2</v>
      </c>
      <c r="D12" s="1">
        <v>216.41</v>
      </c>
      <c r="F12" t="s">
        <v>270</v>
      </c>
    </row>
    <row r="13" spans="1:6" x14ac:dyDescent="0.3">
      <c r="A13">
        <v>140</v>
      </c>
      <c r="B13" s="7">
        <v>45070</v>
      </c>
      <c r="C13" t="s">
        <v>2</v>
      </c>
      <c r="D13" s="1">
        <v>271.99</v>
      </c>
    </row>
    <row r="14" spans="1:6" x14ac:dyDescent="0.3">
      <c r="A14">
        <v>28</v>
      </c>
      <c r="B14" s="7">
        <v>45047</v>
      </c>
      <c r="C14" t="s">
        <v>42</v>
      </c>
      <c r="D14" s="1">
        <v>88.95</v>
      </c>
    </row>
    <row r="15" spans="1:6" x14ac:dyDescent="0.3">
      <c r="A15">
        <v>40</v>
      </c>
      <c r="B15" s="7">
        <v>45051</v>
      </c>
      <c r="C15" t="s">
        <v>42</v>
      </c>
      <c r="D15" s="1">
        <v>100.29</v>
      </c>
    </row>
    <row r="16" spans="1:6" x14ac:dyDescent="0.3">
      <c r="A16">
        <v>73</v>
      </c>
      <c r="B16" s="7">
        <v>45059</v>
      </c>
      <c r="C16" t="s">
        <v>108</v>
      </c>
      <c r="D16" s="1">
        <v>117.94</v>
      </c>
    </row>
    <row r="17" spans="1:4" x14ac:dyDescent="0.3">
      <c r="A17">
        <v>24</v>
      </c>
      <c r="B17" s="7">
        <v>45047</v>
      </c>
      <c r="C17" t="s">
        <v>11</v>
      </c>
      <c r="D17" s="1">
        <v>6.99</v>
      </c>
    </row>
    <row r="18" spans="1:4" x14ac:dyDescent="0.3">
      <c r="A18">
        <v>114</v>
      </c>
      <c r="B18" s="7">
        <v>45065</v>
      </c>
      <c r="C18" t="s">
        <v>11</v>
      </c>
      <c r="D18" s="1">
        <v>6.99</v>
      </c>
    </row>
    <row r="19" spans="1:4" x14ac:dyDescent="0.3">
      <c r="A19">
        <v>135</v>
      </c>
      <c r="B19" s="7">
        <v>45069</v>
      </c>
      <c r="C19" t="s">
        <v>128</v>
      </c>
      <c r="D19" s="1">
        <v>40</v>
      </c>
    </row>
    <row r="20" spans="1:4" x14ac:dyDescent="0.3">
      <c r="A20">
        <v>91</v>
      </c>
      <c r="B20" s="7">
        <v>45061</v>
      </c>
      <c r="C20" t="s">
        <v>115</v>
      </c>
      <c r="D20" s="1">
        <v>1.79</v>
      </c>
    </row>
    <row r="21" spans="1:4" x14ac:dyDescent="0.3">
      <c r="A21">
        <v>129</v>
      </c>
      <c r="B21" s="7">
        <v>45068</v>
      </c>
      <c r="C21" t="s">
        <v>127</v>
      </c>
      <c r="D21" s="1">
        <v>180</v>
      </c>
    </row>
    <row r="22" spans="1:4" x14ac:dyDescent="0.3">
      <c r="A22">
        <v>113</v>
      </c>
      <c r="B22" s="7">
        <v>45065</v>
      </c>
      <c r="C22" t="s">
        <v>64</v>
      </c>
      <c r="D22" s="1">
        <v>109</v>
      </c>
    </row>
    <row r="23" spans="1:4" x14ac:dyDescent="0.3">
      <c r="A23">
        <v>88</v>
      </c>
      <c r="B23" s="7">
        <v>45061</v>
      </c>
      <c r="C23" t="s">
        <v>112</v>
      </c>
      <c r="D23" s="1">
        <v>4.9000000000000004</v>
      </c>
    </row>
    <row r="24" spans="1:4" x14ac:dyDescent="0.3">
      <c r="A24">
        <v>109</v>
      </c>
      <c r="B24" s="7">
        <v>45065</v>
      </c>
      <c r="C24" t="s">
        <v>112</v>
      </c>
      <c r="D24" s="1">
        <v>4.9000000000000004</v>
      </c>
    </row>
    <row r="25" spans="1:4" x14ac:dyDescent="0.3">
      <c r="A25">
        <v>9</v>
      </c>
      <c r="B25" s="7">
        <v>45045</v>
      </c>
      <c r="C25" t="s">
        <v>90</v>
      </c>
      <c r="D25" s="1">
        <v>79.83</v>
      </c>
    </row>
    <row r="26" spans="1:4" x14ac:dyDescent="0.3">
      <c r="A26">
        <v>61</v>
      </c>
      <c r="B26" s="7">
        <v>45056</v>
      </c>
      <c r="C26" t="s">
        <v>90</v>
      </c>
      <c r="D26" s="1">
        <v>171.95</v>
      </c>
    </row>
    <row r="27" spans="1:4" x14ac:dyDescent="0.3">
      <c r="A27">
        <v>142</v>
      </c>
      <c r="B27" s="7">
        <v>45070</v>
      </c>
      <c r="C27" t="s">
        <v>133</v>
      </c>
      <c r="D27" s="1">
        <v>26.5</v>
      </c>
    </row>
    <row r="28" spans="1:4" x14ac:dyDescent="0.3">
      <c r="A28">
        <v>143</v>
      </c>
      <c r="B28" s="7">
        <v>45070</v>
      </c>
      <c r="C28" t="s">
        <v>134</v>
      </c>
      <c r="D28" s="1">
        <v>53</v>
      </c>
    </row>
    <row r="29" spans="1:4" x14ac:dyDescent="0.3">
      <c r="A29">
        <v>2</v>
      </c>
      <c r="B29" s="7">
        <v>45044</v>
      </c>
      <c r="C29" t="s">
        <v>7</v>
      </c>
      <c r="D29" s="1">
        <v>9.65</v>
      </c>
    </row>
    <row r="30" spans="1:4" x14ac:dyDescent="0.3">
      <c r="A30">
        <v>3</v>
      </c>
      <c r="B30" s="7">
        <v>45044</v>
      </c>
      <c r="C30" t="s">
        <v>7</v>
      </c>
      <c r="D30" s="1">
        <v>106.56</v>
      </c>
    </row>
    <row r="31" spans="1:4" x14ac:dyDescent="0.3">
      <c r="A31">
        <v>27</v>
      </c>
      <c r="B31" s="7">
        <v>45047</v>
      </c>
      <c r="C31" t="s">
        <v>7</v>
      </c>
      <c r="D31" s="1">
        <v>26.08</v>
      </c>
    </row>
    <row r="32" spans="1:4" x14ac:dyDescent="0.3">
      <c r="A32">
        <v>30</v>
      </c>
      <c r="B32" s="7">
        <v>45048</v>
      </c>
      <c r="C32" t="s">
        <v>7</v>
      </c>
      <c r="D32" s="1">
        <v>43.74</v>
      </c>
    </row>
    <row r="33" spans="1:5" x14ac:dyDescent="0.3">
      <c r="A33">
        <v>36</v>
      </c>
      <c r="B33" s="7">
        <v>45050</v>
      </c>
      <c r="C33" t="s">
        <v>7</v>
      </c>
      <c r="D33" s="1">
        <v>10.5</v>
      </c>
    </row>
    <row r="34" spans="1:5" x14ac:dyDescent="0.3">
      <c r="A34">
        <v>56</v>
      </c>
      <c r="B34" s="7">
        <v>45055</v>
      </c>
      <c r="C34" t="s">
        <v>7</v>
      </c>
      <c r="D34" s="1">
        <v>233.01</v>
      </c>
    </row>
    <row r="35" spans="1:5" x14ac:dyDescent="0.3">
      <c r="A35">
        <v>79</v>
      </c>
      <c r="B35" s="7">
        <v>45059</v>
      </c>
      <c r="C35" t="s">
        <v>7</v>
      </c>
      <c r="D35" s="1">
        <v>21.48</v>
      </c>
    </row>
    <row r="36" spans="1:5" x14ac:dyDescent="0.3">
      <c r="A36">
        <v>103</v>
      </c>
      <c r="B36" s="7">
        <v>45064</v>
      </c>
      <c r="C36" t="s">
        <v>7</v>
      </c>
      <c r="D36" s="1">
        <v>6</v>
      </c>
    </row>
    <row r="37" spans="1:5" x14ac:dyDescent="0.3">
      <c r="A37">
        <v>144</v>
      </c>
      <c r="B37" s="7">
        <v>45071</v>
      </c>
      <c r="C37" t="s">
        <v>7</v>
      </c>
      <c r="D37" s="1">
        <v>9.15</v>
      </c>
    </row>
    <row r="38" spans="1:5" x14ac:dyDescent="0.3">
      <c r="A38">
        <v>89</v>
      </c>
      <c r="B38" s="7">
        <v>45061</v>
      </c>
      <c r="C38" t="s">
        <v>113</v>
      </c>
      <c r="D38" s="1">
        <v>81.95</v>
      </c>
    </row>
    <row r="39" spans="1:5" x14ac:dyDescent="0.3">
      <c r="A39">
        <v>117</v>
      </c>
      <c r="B39" s="7">
        <v>45066</v>
      </c>
      <c r="C39" t="s">
        <v>113</v>
      </c>
      <c r="D39" s="1">
        <v>132.5</v>
      </c>
    </row>
    <row r="40" spans="1:5" x14ac:dyDescent="0.3">
      <c r="A40">
        <v>21</v>
      </c>
      <c r="B40" s="7">
        <v>45046</v>
      </c>
      <c r="C40" t="s">
        <v>13</v>
      </c>
      <c r="D40" s="1">
        <v>199</v>
      </c>
    </row>
    <row r="41" spans="1:5" x14ac:dyDescent="0.3">
      <c r="A41">
        <v>35</v>
      </c>
      <c r="B41" s="7">
        <v>45050</v>
      </c>
      <c r="C41" t="s">
        <v>13</v>
      </c>
      <c r="D41" s="1">
        <v>193</v>
      </c>
    </row>
    <row r="42" spans="1:5" x14ac:dyDescent="0.3">
      <c r="A42">
        <v>55</v>
      </c>
      <c r="B42" s="7">
        <v>45055</v>
      </c>
      <c r="C42" t="s">
        <v>13</v>
      </c>
      <c r="D42" s="1">
        <v>123</v>
      </c>
    </row>
    <row r="43" spans="1:5" x14ac:dyDescent="0.3">
      <c r="A43">
        <v>78</v>
      </c>
      <c r="B43" s="7">
        <v>45059</v>
      </c>
      <c r="C43" t="s">
        <v>13</v>
      </c>
      <c r="D43" s="1">
        <v>50</v>
      </c>
    </row>
    <row r="44" spans="1:5" x14ac:dyDescent="0.3">
      <c r="A44">
        <v>93</v>
      </c>
      <c r="B44" s="7">
        <v>45062</v>
      </c>
      <c r="C44" t="s">
        <v>13</v>
      </c>
      <c r="D44" s="1">
        <v>138</v>
      </c>
    </row>
    <row r="45" spans="1:5" x14ac:dyDescent="0.3">
      <c r="A45">
        <v>115</v>
      </c>
      <c r="B45" s="7">
        <v>45065</v>
      </c>
      <c r="C45" t="s">
        <v>13</v>
      </c>
      <c r="D45" s="1">
        <v>140</v>
      </c>
    </row>
    <row r="46" spans="1:5" x14ac:dyDescent="0.3">
      <c r="A46">
        <v>134</v>
      </c>
      <c r="B46" s="7">
        <v>45069</v>
      </c>
      <c r="C46" t="s">
        <v>13</v>
      </c>
      <c r="D46" s="1">
        <v>138</v>
      </c>
    </row>
    <row r="47" spans="1:5" x14ac:dyDescent="0.3">
      <c r="A47">
        <v>137</v>
      </c>
      <c r="B47" s="7">
        <v>45070</v>
      </c>
      <c r="C47" t="s">
        <v>129</v>
      </c>
      <c r="D47" s="1"/>
      <c r="E47" s="1">
        <v>3100</v>
      </c>
    </row>
    <row r="48" spans="1:5" x14ac:dyDescent="0.3">
      <c r="A48">
        <v>138</v>
      </c>
      <c r="B48" s="7">
        <v>45070</v>
      </c>
      <c r="C48" t="s">
        <v>130</v>
      </c>
      <c r="D48" s="1"/>
      <c r="E48" s="1">
        <v>2900</v>
      </c>
    </row>
    <row r="49" spans="1:5" x14ac:dyDescent="0.3">
      <c r="A49">
        <v>106</v>
      </c>
      <c r="B49" s="7">
        <v>45065</v>
      </c>
      <c r="C49" t="s">
        <v>118</v>
      </c>
      <c r="D49" s="1"/>
      <c r="E49" s="1">
        <v>10000</v>
      </c>
    </row>
    <row r="50" spans="1:5" x14ac:dyDescent="0.3">
      <c r="A50">
        <v>59</v>
      </c>
      <c r="B50" s="7">
        <v>45056</v>
      </c>
      <c r="C50" t="s">
        <v>103</v>
      </c>
      <c r="D50" s="1"/>
      <c r="E50" s="1">
        <v>3166.27</v>
      </c>
    </row>
    <row r="51" spans="1:5" x14ac:dyDescent="0.3">
      <c r="A51">
        <v>25</v>
      </c>
      <c r="B51" s="7">
        <v>45047</v>
      </c>
      <c r="C51" t="s">
        <v>99</v>
      </c>
      <c r="D51" s="1"/>
      <c r="E51" s="1">
        <v>4749.8500000000004</v>
      </c>
    </row>
    <row r="52" spans="1:5" x14ac:dyDescent="0.3">
      <c r="A52">
        <v>43</v>
      </c>
      <c r="B52" s="7">
        <v>45052</v>
      </c>
      <c r="C52" t="s">
        <v>21</v>
      </c>
      <c r="D52" s="1">
        <v>16</v>
      </c>
    </row>
    <row r="53" spans="1:5" x14ac:dyDescent="0.3">
      <c r="A53">
        <v>48</v>
      </c>
      <c r="B53" s="7">
        <v>45053</v>
      </c>
      <c r="C53" t="s">
        <v>21</v>
      </c>
      <c r="D53" s="1">
        <v>16</v>
      </c>
    </row>
    <row r="54" spans="1:5" x14ac:dyDescent="0.3">
      <c r="A54">
        <v>124</v>
      </c>
      <c r="B54" s="7">
        <v>45066</v>
      </c>
      <c r="C54" t="s">
        <v>21</v>
      </c>
      <c r="D54" s="1">
        <v>4</v>
      </c>
    </row>
    <row r="55" spans="1:5" x14ac:dyDescent="0.3">
      <c r="A55">
        <v>23</v>
      </c>
      <c r="B55" s="7">
        <v>45047</v>
      </c>
      <c r="C55" t="s">
        <v>3</v>
      </c>
      <c r="D55" s="1">
        <v>117.37</v>
      </c>
    </row>
    <row r="56" spans="1:5" x14ac:dyDescent="0.3">
      <c r="A56">
        <v>37</v>
      </c>
      <c r="B56" s="7">
        <v>45051</v>
      </c>
      <c r="C56" t="s">
        <v>3</v>
      </c>
      <c r="D56" s="1">
        <v>236.59</v>
      </c>
    </row>
    <row r="57" spans="1:5" x14ac:dyDescent="0.3">
      <c r="A57">
        <v>51</v>
      </c>
      <c r="B57" s="7">
        <v>45055</v>
      </c>
      <c r="C57" t="s">
        <v>3</v>
      </c>
      <c r="D57" s="1">
        <v>46.6</v>
      </c>
    </row>
    <row r="58" spans="1:5" x14ac:dyDescent="0.3">
      <c r="A58">
        <v>76</v>
      </c>
      <c r="B58" s="7">
        <v>45059</v>
      </c>
      <c r="C58" t="s">
        <v>3</v>
      </c>
      <c r="D58" s="1">
        <v>99.75</v>
      </c>
    </row>
    <row r="59" spans="1:5" x14ac:dyDescent="0.3">
      <c r="A59">
        <v>86</v>
      </c>
      <c r="B59" s="7">
        <v>45061</v>
      </c>
      <c r="C59" t="s">
        <v>3</v>
      </c>
      <c r="D59" s="1">
        <v>61.63</v>
      </c>
    </row>
    <row r="60" spans="1:5" x14ac:dyDescent="0.3">
      <c r="A60">
        <v>130</v>
      </c>
      <c r="B60" s="7">
        <v>45068</v>
      </c>
      <c r="C60" t="s">
        <v>3</v>
      </c>
      <c r="D60" s="1">
        <v>187.58</v>
      </c>
    </row>
    <row r="61" spans="1:5" x14ac:dyDescent="0.3">
      <c r="A61">
        <v>133</v>
      </c>
      <c r="B61" s="7">
        <v>45069</v>
      </c>
      <c r="C61" t="s">
        <v>3</v>
      </c>
      <c r="D61" s="1">
        <v>10.4</v>
      </c>
    </row>
    <row r="62" spans="1:5" x14ac:dyDescent="0.3">
      <c r="A62">
        <v>42</v>
      </c>
      <c r="B62" s="7">
        <v>45052</v>
      </c>
      <c r="C62" t="s">
        <v>14</v>
      </c>
      <c r="D62" s="1">
        <v>18.579999999999998</v>
      </c>
    </row>
    <row r="63" spans="1:5" x14ac:dyDescent="0.3">
      <c r="A63">
        <v>77</v>
      </c>
      <c r="B63" s="7">
        <v>45059</v>
      </c>
      <c r="C63" t="s">
        <v>14</v>
      </c>
      <c r="D63" s="1">
        <v>36.950000000000003</v>
      </c>
    </row>
    <row r="64" spans="1:5" x14ac:dyDescent="0.3">
      <c r="A64">
        <v>68</v>
      </c>
      <c r="B64" s="7">
        <v>45058</v>
      </c>
      <c r="C64" t="s">
        <v>104</v>
      </c>
      <c r="D64" s="1">
        <v>52.25</v>
      </c>
    </row>
    <row r="65" spans="1:5" x14ac:dyDescent="0.3">
      <c r="A65">
        <v>14</v>
      </c>
      <c r="B65" s="7">
        <v>45045</v>
      </c>
      <c r="C65" t="s">
        <v>94</v>
      </c>
      <c r="D65" s="1">
        <v>156.08000000000001</v>
      </c>
    </row>
    <row r="66" spans="1:5" x14ac:dyDescent="0.3">
      <c r="A66">
        <v>96</v>
      </c>
      <c r="B66" s="7">
        <v>45063</v>
      </c>
      <c r="C66" t="s">
        <v>94</v>
      </c>
      <c r="D66" s="1">
        <v>119.37</v>
      </c>
    </row>
    <row r="67" spans="1:5" x14ac:dyDescent="0.3">
      <c r="A67">
        <v>87</v>
      </c>
      <c r="B67" s="7">
        <v>45061</v>
      </c>
      <c r="C67" t="s">
        <v>37</v>
      </c>
      <c r="D67" s="1">
        <v>73.59</v>
      </c>
    </row>
    <row r="68" spans="1:5" x14ac:dyDescent="0.3">
      <c r="A68">
        <v>145</v>
      </c>
      <c r="B68" s="7">
        <v>45071</v>
      </c>
      <c r="C68" t="s">
        <v>135</v>
      </c>
      <c r="D68" s="1">
        <v>302.73</v>
      </c>
    </row>
    <row r="69" spans="1:5" x14ac:dyDescent="0.3">
      <c r="A69">
        <v>146</v>
      </c>
      <c r="B69" s="7">
        <v>45071</v>
      </c>
      <c r="C69" t="s">
        <v>135</v>
      </c>
      <c r="D69" s="1">
        <v>60</v>
      </c>
    </row>
    <row r="70" spans="1:5" x14ac:dyDescent="0.3">
      <c r="A70">
        <v>5</v>
      </c>
      <c r="B70" s="7">
        <v>45044</v>
      </c>
      <c r="C70" t="s">
        <v>136</v>
      </c>
      <c r="D70" s="1"/>
      <c r="E70" s="1">
        <v>36.99</v>
      </c>
    </row>
    <row r="71" spans="1:5" x14ac:dyDescent="0.3">
      <c r="A71">
        <v>39</v>
      </c>
      <c r="B71" s="7">
        <v>45051</v>
      </c>
      <c r="C71" t="s">
        <v>136</v>
      </c>
      <c r="D71" s="1"/>
      <c r="E71" s="1">
        <v>55.23</v>
      </c>
    </row>
    <row r="72" spans="1:5" x14ac:dyDescent="0.3">
      <c r="A72">
        <v>63</v>
      </c>
      <c r="B72" s="7">
        <v>45056</v>
      </c>
      <c r="C72" t="s">
        <v>137</v>
      </c>
      <c r="D72" s="1"/>
      <c r="E72" s="1">
        <v>103.15</v>
      </c>
    </row>
    <row r="73" spans="1:5" x14ac:dyDescent="0.3">
      <c r="A73">
        <v>102</v>
      </c>
      <c r="B73" s="7">
        <v>45064</v>
      </c>
      <c r="C73" t="s">
        <v>137</v>
      </c>
      <c r="D73" s="1"/>
      <c r="E73" s="1">
        <v>77</v>
      </c>
    </row>
    <row r="74" spans="1:5" x14ac:dyDescent="0.3">
      <c r="A74">
        <v>116</v>
      </c>
      <c r="B74" s="7">
        <v>45065</v>
      </c>
      <c r="C74" t="s">
        <v>140</v>
      </c>
      <c r="D74" s="1"/>
      <c r="E74" s="1">
        <v>132.5</v>
      </c>
    </row>
    <row r="75" spans="1:5" x14ac:dyDescent="0.3">
      <c r="A75">
        <v>100</v>
      </c>
      <c r="B75" s="7">
        <v>45063</v>
      </c>
      <c r="C75" t="s">
        <v>138</v>
      </c>
      <c r="D75" s="1"/>
      <c r="E75" s="1">
        <v>60</v>
      </c>
    </row>
    <row r="76" spans="1:5" x14ac:dyDescent="0.3">
      <c r="A76">
        <v>104</v>
      </c>
      <c r="B76" s="7">
        <v>45064</v>
      </c>
      <c r="C76" t="s">
        <v>139</v>
      </c>
      <c r="D76" s="1"/>
      <c r="E76" s="1">
        <v>384.95</v>
      </c>
    </row>
    <row r="77" spans="1:5" x14ac:dyDescent="0.3">
      <c r="A77">
        <v>147</v>
      </c>
      <c r="B77" s="7">
        <v>45074</v>
      </c>
      <c r="C77" t="s">
        <v>75</v>
      </c>
      <c r="D77" s="1">
        <v>12.16</v>
      </c>
    </row>
    <row r="78" spans="1:5" x14ac:dyDescent="0.3">
      <c r="A78">
        <v>85</v>
      </c>
      <c r="B78" s="7">
        <v>45060</v>
      </c>
      <c r="C78" t="s">
        <v>111</v>
      </c>
      <c r="D78" s="1">
        <v>343.25</v>
      </c>
    </row>
    <row r="79" spans="1:5" x14ac:dyDescent="0.3">
      <c r="A79">
        <v>90</v>
      </c>
      <c r="B79" s="7">
        <v>45061</v>
      </c>
      <c r="C79" t="s">
        <v>114</v>
      </c>
      <c r="D79" s="1">
        <v>28.9</v>
      </c>
    </row>
    <row r="80" spans="1:5" x14ac:dyDescent="0.3">
      <c r="A80">
        <v>44</v>
      </c>
      <c r="B80" s="7">
        <v>45052</v>
      </c>
      <c r="C80" t="s">
        <v>102</v>
      </c>
      <c r="D80" s="1">
        <v>36.65</v>
      </c>
    </row>
    <row r="81" spans="1:4" x14ac:dyDescent="0.3">
      <c r="A81">
        <v>83</v>
      </c>
      <c r="B81" s="7">
        <v>45060</v>
      </c>
      <c r="C81" t="s">
        <v>22</v>
      </c>
      <c r="D81" s="1">
        <v>5.8</v>
      </c>
    </row>
    <row r="82" spans="1:4" x14ac:dyDescent="0.3">
      <c r="A82">
        <v>33</v>
      </c>
      <c r="B82" s="7">
        <v>45049</v>
      </c>
      <c r="C82" t="s">
        <v>100</v>
      </c>
      <c r="D82" s="1">
        <v>5.18</v>
      </c>
    </row>
    <row r="83" spans="1:4" x14ac:dyDescent="0.3">
      <c r="A83">
        <v>26</v>
      </c>
      <c r="B83" s="7">
        <v>45047</v>
      </c>
      <c r="C83" t="s">
        <v>4</v>
      </c>
      <c r="D83" s="1">
        <v>26.5</v>
      </c>
    </row>
    <row r="84" spans="1:4" x14ac:dyDescent="0.3">
      <c r="A84">
        <v>50</v>
      </c>
      <c r="B84" s="7">
        <v>45054</v>
      </c>
      <c r="C84" t="s">
        <v>4</v>
      </c>
      <c r="D84" s="1">
        <v>26.7</v>
      </c>
    </row>
    <row r="85" spans="1:4" x14ac:dyDescent="0.3">
      <c r="A85">
        <v>119</v>
      </c>
      <c r="B85" s="7">
        <v>45066</v>
      </c>
      <c r="C85" t="s">
        <v>4</v>
      </c>
      <c r="D85" s="1">
        <v>37.6</v>
      </c>
    </row>
    <row r="86" spans="1:4" x14ac:dyDescent="0.3">
      <c r="A86">
        <v>38</v>
      </c>
      <c r="B86" s="7">
        <v>45051</v>
      </c>
      <c r="C86" t="s">
        <v>101</v>
      </c>
      <c r="D86" s="1">
        <v>10.9</v>
      </c>
    </row>
    <row r="87" spans="1:4" x14ac:dyDescent="0.3">
      <c r="A87">
        <v>11</v>
      </c>
      <c r="B87" s="7">
        <v>45045</v>
      </c>
      <c r="C87" t="s">
        <v>91</v>
      </c>
      <c r="D87" s="1">
        <v>14</v>
      </c>
    </row>
    <row r="88" spans="1:4" x14ac:dyDescent="0.3">
      <c r="A88">
        <v>94</v>
      </c>
      <c r="B88" s="7">
        <v>45062</v>
      </c>
      <c r="C88" t="s">
        <v>19</v>
      </c>
      <c r="D88" s="1">
        <v>17</v>
      </c>
    </row>
    <row r="89" spans="1:4" x14ac:dyDescent="0.3">
      <c r="A89">
        <v>4</v>
      </c>
      <c r="B89" s="7">
        <v>45044</v>
      </c>
      <c r="C89" t="s">
        <v>87</v>
      </c>
      <c r="D89" s="1">
        <v>37.75</v>
      </c>
    </row>
    <row r="90" spans="1:4" x14ac:dyDescent="0.3">
      <c r="A90">
        <v>16</v>
      </c>
      <c r="B90" s="7">
        <v>45045</v>
      </c>
      <c r="C90" t="s">
        <v>87</v>
      </c>
      <c r="D90" s="1">
        <v>47.5</v>
      </c>
    </row>
    <row r="91" spans="1:4" x14ac:dyDescent="0.3">
      <c r="A91">
        <v>101</v>
      </c>
      <c r="B91" s="7">
        <v>45063</v>
      </c>
      <c r="C91" t="s">
        <v>117</v>
      </c>
      <c r="D91" s="1">
        <v>99</v>
      </c>
    </row>
    <row r="92" spans="1:4" x14ac:dyDescent="0.3">
      <c r="A92">
        <v>112</v>
      </c>
      <c r="B92" s="7">
        <v>45065</v>
      </c>
      <c r="C92" t="s">
        <v>123</v>
      </c>
      <c r="D92" s="1">
        <v>26.7</v>
      </c>
    </row>
    <row r="93" spans="1:4" x14ac:dyDescent="0.3">
      <c r="A93">
        <v>41</v>
      </c>
      <c r="B93" s="7">
        <v>45052</v>
      </c>
      <c r="C93" t="s">
        <v>53</v>
      </c>
      <c r="D93" s="1">
        <v>24</v>
      </c>
    </row>
    <row r="94" spans="1:4" x14ac:dyDescent="0.3">
      <c r="A94">
        <v>46</v>
      </c>
      <c r="B94" s="7">
        <v>45053</v>
      </c>
      <c r="C94" t="s">
        <v>53</v>
      </c>
      <c r="D94" s="1">
        <v>6.5</v>
      </c>
    </row>
    <row r="95" spans="1:4" x14ac:dyDescent="0.3">
      <c r="A95">
        <v>74</v>
      </c>
      <c r="B95" s="7">
        <v>45059</v>
      </c>
      <c r="C95" t="s">
        <v>53</v>
      </c>
      <c r="D95" s="1">
        <v>8.15</v>
      </c>
    </row>
    <row r="96" spans="1:4" x14ac:dyDescent="0.3">
      <c r="A96">
        <v>54</v>
      </c>
      <c r="B96" s="7">
        <v>45055</v>
      </c>
      <c r="C96" t="s">
        <v>46</v>
      </c>
      <c r="D96" s="1">
        <v>28.27</v>
      </c>
    </row>
    <row r="97" spans="1:6" x14ac:dyDescent="0.3">
      <c r="A97">
        <v>70</v>
      </c>
      <c r="B97" s="7">
        <v>45058</v>
      </c>
      <c r="C97" t="s">
        <v>46</v>
      </c>
      <c r="D97" s="1">
        <v>28.27</v>
      </c>
    </row>
    <row r="98" spans="1:6" x14ac:dyDescent="0.3">
      <c r="A98">
        <v>17</v>
      </c>
      <c r="B98" s="7">
        <v>45045</v>
      </c>
      <c r="C98" t="s">
        <v>95</v>
      </c>
      <c r="D98" s="1">
        <v>11</v>
      </c>
    </row>
    <row r="99" spans="1:6" x14ac:dyDescent="0.3">
      <c r="A99">
        <v>92</v>
      </c>
      <c r="B99" s="7">
        <v>45061</v>
      </c>
      <c r="C99" t="s">
        <v>116</v>
      </c>
      <c r="D99" s="1">
        <v>29.45</v>
      </c>
    </row>
    <row r="100" spans="1:6" x14ac:dyDescent="0.3">
      <c r="A100">
        <v>82</v>
      </c>
      <c r="B100" s="7">
        <v>45059</v>
      </c>
      <c r="C100" t="s">
        <v>110</v>
      </c>
      <c r="D100" s="1">
        <v>23.48</v>
      </c>
    </row>
    <row r="101" spans="1:6" x14ac:dyDescent="0.3">
      <c r="A101">
        <v>132</v>
      </c>
      <c r="B101" s="7">
        <v>45069</v>
      </c>
      <c r="C101" t="s">
        <v>36</v>
      </c>
      <c r="D101" s="1">
        <v>22.96</v>
      </c>
    </row>
    <row r="102" spans="1:6" s="4" customFormat="1" x14ac:dyDescent="0.3">
      <c r="A102" s="4">
        <v>111</v>
      </c>
      <c r="B102" s="11">
        <v>45065</v>
      </c>
      <c r="C102" s="4" t="s">
        <v>122</v>
      </c>
      <c r="D102" s="5">
        <v>9809.7000000000007</v>
      </c>
    </row>
    <row r="103" spans="1:6" x14ac:dyDescent="0.3">
      <c r="A103">
        <v>107</v>
      </c>
      <c r="B103" s="7">
        <v>45065</v>
      </c>
      <c r="C103" t="s">
        <v>119</v>
      </c>
      <c r="D103" s="1">
        <v>25</v>
      </c>
    </row>
    <row r="104" spans="1:6" x14ac:dyDescent="0.3">
      <c r="A104">
        <v>81</v>
      </c>
      <c r="B104" s="7">
        <v>45059</v>
      </c>
      <c r="C104" t="s">
        <v>109</v>
      </c>
      <c r="D104" s="1">
        <v>34.950000000000003</v>
      </c>
    </row>
    <row r="105" spans="1:6" x14ac:dyDescent="0.3">
      <c r="A105">
        <v>127</v>
      </c>
      <c r="B105" s="7">
        <v>45067</v>
      </c>
      <c r="C105" t="s">
        <v>109</v>
      </c>
      <c r="D105" s="1">
        <v>10.95</v>
      </c>
    </row>
    <row r="106" spans="1:6" x14ac:dyDescent="0.3">
      <c r="A106">
        <v>71</v>
      </c>
      <c r="B106" s="7">
        <v>45058</v>
      </c>
      <c r="C106" t="s">
        <v>106</v>
      </c>
      <c r="D106" s="1">
        <v>341.93</v>
      </c>
    </row>
    <row r="107" spans="1:6" x14ac:dyDescent="0.3">
      <c r="A107">
        <v>69</v>
      </c>
      <c r="B107" s="7">
        <v>45058</v>
      </c>
      <c r="C107" t="s">
        <v>105</v>
      </c>
      <c r="D107" s="1">
        <v>69.45</v>
      </c>
    </row>
    <row r="108" spans="1:6" x14ac:dyDescent="0.3">
      <c r="A108">
        <v>84</v>
      </c>
      <c r="B108" s="7">
        <v>45060</v>
      </c>
      <c r="C108" t="s">
        <v>105</v>
      </c>
      <c r="D108" s="1">
        <v>29.95</v>
      </c>
    </row>
    <row r="109" spans="1:6" x14ac:dyDescent="0.3">
      <c r="A109">
        <v>31</v>
      </c>
      <c r="B109" s="7">
        <v>45048</v>
      </c>
      <c r="C109" t="s">
        <v>1</v>
      </c>
      <c r="D109" s="1">
        <v>169.55</v>
      </c>
      <c r="F109" t="s">
        <v>142</v>
      </c>
    </row>
    <row r="110" spans="1:6" x14ac:dyDescent="0.3">
      <c r="A110">
        <v>32</v>
      </c>
      <c r="B110" s="7">
        <v>45048</v>
      </c>
      <c r="C110" t="s">
        <v>1</v>
      </c>
      <c r="D110" s="1">
        <v>60</v>
      </c>
      <c r="F110" t="s">
        <v>143</v>
      </c>
    </row>
    <row r="111" spans="1:6" x14ac:dyDescent="0.3">
      <c r="A111">
        <v>49</v>
      </c>
      <c r="B111" s="7">
        <v>45053</v>
      </c>
      <c r="C111" t="s">
        <v>1</v>
      </c>
      <c r="D111" s="1">
        <v>19.95</v>
      </c>
      <c r="F111" t="s">
        <v>145</v>
      </c>
    </row>
    <row r="112" spans="1:6" x14ac:dyDescent="0.3">
      <c r="A112">
        <v>118</v>
      </c>
      <c r="B112" s="7">
        <v>45066</v>
      </c>
      <c r="C112" t="s">
        <v>1</v>
      </c>
      <c r="D112" s="1">
        <v>138.9</v>
      </c>
      <c r="F112" t="s">
        <v>148</v>
      </c>
    </row>
    <row r="113" spans="1:4" x14ac:dyDescent="0.3">
      <c r="A113">
        <v>136</v>
      </c>
      <c r="B113" s="7">
        <v>45069</v>
      </c>
      <c r="C113" t="s">
        <v>1</v>
      </c>
      <c r="D113" s="1">
        <v>899.95</v>
      </c>
    </row>
    <row r="114" spans="1:4" x14ac:dyDescent="0.3">
      <c r="A114">
        <v>72</v>
      </c>
      <c r="B114" s="7">
        <v>45058</v>
      </c>
      <c r="C114" t="s">
        <v>107</v>
      </c>
      <c r="D114" s="1">
        <v>84</v>
      </c>
    </row>
    <row r="115" spans="1:4" x14ac:dyDescent="0.3">
      <c r="A115">
        <v>29</v>
      </c>
      <c r="B115" s="7">
        <v>45047</v>
      </c>
      <c r="C115" t="s">
        <v>27</v>
      </c>
      <c r="D115" s="1">
        <v>384.95</v>
      </c>
    </row>
    <row r="116" spans="1:4" x14ac:dyDescent="0.3">
      <c r="A116">
        <v>66</v>
      </c>
      <c r="B116" s="7">
        <v>45057</v>
      </c>
      <c r="C116" t="s">
        <v>35</v>
      </c>
      <c r="D116" s="1">
        <v>12.49</v>
      </c>
    </row>
    <row r="117" spans="1:4" x14ac:dyDescent="0.3">
      <c r="A117">
        <v>105</v>
      </c>
      <c r="B117" s="7">
        <v>45064</v>
      </c>
      <c r="C117" t="s">
        <v>0</v>
      </c>
      <c r="D117" s="1">
        <v>17.149999999999999</v>
      </c>
    </row>
    <row r="118" spans="1:4" x14ac:dyDescent="0.3">
      <c r="A118">
        <v>12</v>
      </c>
      <c r="B118" s="7">
        <v>45045</v>
      </c>
      <c r="C118" t="s">
        <v>92</v>
      </c>
      <c r="D118" s="1">
        <v>6.15</v>
      </c>
    </row>
    <row r="119" spans="1:4" x14ac:dyDescent="0.3">
      <c r="A119">
        <v>95</v>
      </c>
      <c r="B119" s="7">
        <v>45063</v>
      </c>
      <c r="C119" t="s">
        <v>92</v>
      </c>
      <c r="D119" s="1">
        <v>6.15</v>
      </c>
    </row>
    <row r="120" spans="1:4" x14ac:dyDescent="0.3">
      <c r="A120">
        <v>8</v>
      </c>
      <c r="B120" s="7">
        <v>45044</v>
      </c>
      <c r="C120" t="s">
        <v>89</v>
      </c>
      <c r="D120" s="1">
        <v>1.31</v>
      </c>
    </row>
    <row r="121" spans="1:4" x14ac:dyDescent="0.3">
      <c r="A121">
        <v>122</v>
      </c>
      <c r="B121" s="7">
        <v>45066</v>
      </c>
      <c r="C121" t="s">
        <v>20</v>
      </c>
      <c r="D121" s="1">
        <v>3.25</v>
      </c>
    </row>
    <row r="122" spans="1:4" x14ac:dyDescent="0.3">
      <c r="A122">
        <v>80</v>
      </c>
      <c r="B122" s="7">
        <v>45059</v>
      </c>
      <c r="C122" t="s">
        <v>15</v>
      </c>
      <c r="D122" s="1">
        <v>14.9</v>
      </c>
    </row>
    <row r="123" spans="1:4" x14ac:dyDescent="0.3">
      <c r="A123">
        <v>108</v>
      </c>
      <c r="B123" s="7">
        <v>45065</v>
      </c>
      <c r="C123" t="s">
        <v>120</v>
      </c>
      <c r="D123" s="1">
        <v>859.76</v>
      </c>
    </row>
    <row r="124" spans="1:4" x14ac:dyDescent="0.3">
      <c r="A124">
        <v>126</v>
      </c>
      <c r="B124" s="7">
        <v>45067</v>
      </c>
      <c r="C124" t="s">
        <v>125</v>
      </c>
      <c r="D124" s="1">
        <v>117.98</v>
      </c>
    </row>
    <row r="125" spans="1:4" x14ac:dyDescent="0.3">
      <c r="A125">
        <v>19</v>
      </c>
      <c r="B125" s="7">
        <v>45046</v>
      </c>
      <c r="C125" t="s">
        <v>97</v>
      </c>
      <c r="D125" s="1">
        <v>24.8</v>
      </c>
    </row>
    <row r="126" spans="1:4" x14ac:dyDescent="0.3">
      <c r="A126">
        <v>20</v>
      </c>
      <c r="B126" s="7">
        <v>45046</v>
      </c>
      <c r="C126" t="s">
        <v>97</v>
      </c>
      <c r="D126" s="1">
        <v>13</v>
      </c>
    </row>
    <row r="127" spans="1:4" x14ac:dyDescent="0.3">
      <c r="A127">
        <v>120</v>
      </c>
      <c r="B127" s="7">
        <v>45066</v>
      </c>
      <c r="C127" t="s">
        <v>97</v>
      </c>
      <c r="D127" s="1">
        <v>13</v>
      </c>
    </row>
    <row r="128" spans="1:4" x14ac:dyDescent="0.3">
      <c r="A128">
        <v>121</v>
      </c>
      <c r="B128" s="7">
        <v>45066</v>
      </c>
      <c r="C128" t="s">
        <v>97</v>
      </c>
      <c r="D128" s="1">
        <v>15.1</v>
      </c>
    </row>
    <row r="129" spans="1:4" x14ac:dyDescent="0.3">
      <c r="A129">
        <v>18</v>
      </c>
      <c r="B129" s="7">
        <v>45045</v>
      </c>
      <c r="C129" t="s">
        <v>96</v>
      </c>
      <c r="D129" s="1">
        <v>62.97</v>
      </c>
    </row>
    <row r="130" spans="1:4" x14ac:dyDescent="0.3">
      <c r="A130">
        <v>98</v>
      </c>
      <c r="B130" s="7">
        <v>45063</v>
      </c>
      <c r="C130" t="s">
        <v>23</v>
      </c>
      <c r="D130" s="1">
        <v>5.5</v>
      </c>
    </row>
    <row r="131" spans="1:4" x14ac:dyDescent="0.3">
      <c r="A131">
        <v>125</v>
      </c>
      <c r="B131" s="7">
        <v>45066</v>
      </c>
      <c r="C131" t="s">
        <v>124</v>
      </c>
      <c r="D131" s="1">
        <v>11.51</v>
      </c>
    </row>
    <row r="132" spans="1:4" x14ac:dyDescent="0.3">
      <c r="A132">
        <v>110</v>
      </c>
      <c r="B132" s="7">
        <v>45065</v>
      </c>
      <c r="C132" t="s">
        <v>121</v>
      </c>
      <c r="D132" s="1">
        <v>50</v>
      </c>
    </row>
    <row r="133" spans="1:4" x14ac:dyDescent="0.3">
      <c r="A133">
        <v>13</v>
      </c>
      <c r="B133" s="7">
        <v>45045</v>
      </c>
      <c r="C133" t="s">
        <v>93</v>
      </c>
      <c r="D133" s="1">
        <v>76</v>
      </c>
    </row>
    <row r="134" spans="1:4" x14ac:dyDescent="0.3">
      <c r="A134">
        <v>60</v>
      </c>
      <c r="B134" s="7">
        <v>45056</v>
      </c>
      <c r="C134" t="s">
        <v>93</v>
      </c>
      <c r="D134" s="1">
        <v>134.15</v>
      </c>
    </row>
    <row r="135" spans="1:4" x14ac:dyDescent="0.3">
      <c r="A135">
        <v>75</v>
      </c>
      <c r="B135" s="7">
        <v>45059</v>
      </c>
      <c r="C135" t="s">
        <v>69</v>
      </c>
      <c r="D135" s="1">
        <v>9.75</v>
      </c>
    </row>
    <row r="136" spans="1:4" x14ac:dyDescent="0.3">
      <c r="A136">
        <v>58</v>
      </c>
      <c r="B136" s="7">
        <v>45055</v>
      </c>
      <c r="C136" t="s">
        <v>29</v>
      </c>
      <c r="D136" s="1">
        <v>150</v>
      </c>
    </row>
    <row r="137" spans="1:4" s="4" customFormat="1" x14ac:dyDescent="0.3">
      <c r="A137" s="4">
        <v>97</v>
      </c>
      <c r="B137" s="11">
        <v>45063</v>
      </c>
      <c r="C137" s="4" t="s">
        <v>50</v>
      </c>
      <c r="D137" s="5">
        <v>1050.57</v>
      </c>
    </row>
    <row r="138" spans="1:4" x14ac:dyDescent="0.3">
      <c r="A138">
        <v>45</v>
      </c>
      <c r="B138" s="7">
        <v>45053</v>
      </c>
      <c r="C138" t="s">
        <v>68</v>
      </c>
      <c r="D138" s="1">
        <v>6.06</v>
      </c>
    </row>
    <row r="139" spans="1:4" x14ac:dyDescent="0.3">
      <c r="A139">
        <v>22</v>
      </c>
      <c r="B139" s="7">
        <v>45046</v>
      </c>
      <c r="C139" t="s">
        <v>98</v>
      </c>
      <c r="D139" s="1">
        <v>85.4</v>
      </c>
    </row>
    <row r="140" spans="1:4" x14ac:dyDescent="0.3">
      <c r="A140">
        <v>57</v>
      </c>
      <c r="B140" s="7">
        <v>45055</v>
      </c>
      <c r="C140" t="s">
        <v>41</v>
      </c>
      <c r="D140" s="1">
        <v>135.9</v>
      </c>
    </row>
    <row r="141" spans="1:4" x14ac:dyDescent="0.3">
      <c r="A141">
        <v>47</v>
      </c>
      <c r="B141" s="7">
        <v>45053</v>
      </c>
      <c r="C141" t="s">
        <v>38</v>
      </c>
      <c r="D141" s="1">
        <v>152.96</v>
      </c>
    </row>
    <row r="142" spans="1:4" x14ac:dyDescent="0.3">
      <c r="A142">
        <v>123</v>
      </c>
      <c r="B142" s="7">
        <v>45066</v>
      </c>
      <c r="C142" t="s">
        <v>38</v>
      </c>
      <c r="D142" s="1">
        <v>204.83</v>
      </c>
    </row>
    <row r="143" spans="1:4" x14ac:dyDescent="0.3">
      <c r="A143">
        <v>15</v>
      </c>
      <c r="B143" s="7">
        <v>45045</v>
      </c>
      <c r="C143" t="s">
        <v>25</v>
      </c>
      <c r="D143" s="1">
        <v>122.23</v>
      </c>
    </row>
    <row r="144" spans="1:4" x14ac:dyDescent="0.3">
      <c r="A144">
        <v>62</v>
      </c>
      <c r="B144" s="7">
        <v>45056</v>
      </c>
      <c r="C144" t="s">
        <v>25</v>
      </c>
      <c r="D144" s="1">
        <v>59.25</v>
      </c>
    </row>
    <row r="145" spans="1:4" x14ac:dyDescent="0.3">
      <c r="A145">
        <v>99</v>
      </c>
      <c r="B145" s="7">
        <v>45063</v>
      </c>
      <c r="C145" t="s">
        <v>25</v>
      </c>
      <c r="D145" s="1">
        <v>105.1</v>
      </c>
    </row>
    <row r="146" spans="1:4" x14ac:dyDescent="0.3">
      <c r="A146">
        <v>6</v>
      </c>
      <c r="B146" s="7">
        <v>45044</v>
      </c>
      <c r="C146" t="s">
        <v>88</v>
      </c>
      <c r="D146" s="1">
        <v>17.18</v>
      </c>
    </row>
    <row r="147" spans="1:4" x14ac:dyDescent="0.3">
      <c r="A147">
        <v>7</v>
      </c>
      <c r="B147" s="7">
        <v>45044</v>
      </c>
      <c r="C147" t="s">
        <v>88</v>
      </c>
      <c r="D147" s="1">
        <v>17.18</v>
      </c>
    </row>
    <row r="148" spans="1:4" x14ac:dyDescent="0.3">
      <c r="A148">
        <v>65</v>
      </c>
      <c r="B148" s="7">
        <v>45057</v>
      </c>
      <c r="C148" t="s">
        <v>6</v>
      </c>
      <c r="D148" s="1">
        <v>5.55</v>
      </c>
    </row>
    <row r="151" spans="1:4" x14ac:dyDescent="0.3">
      <c r="C151" t="s">
        <v>82</v>
      </c>
    </row>
    <row r="152" spans="1:4" x14ac:dyDescent="0.3">
      <c r="C152" t="s">
        <v>79</v>
      </c>
      <c r="D152" s="1">
        <f>SUM(D40:D46)</f>
        <v>981</v>
      </c>
    </row>
    <row r="153" spans="1:4" x14ac:dyDescent="0.3">
      <c r="C153" t="s">
        <v>83</v>
      </c>
      <c r="D153" s="1">
        <f>SUM(D7:D13,D16:D18,D109:D113)-SUM(E70:E71:E75)</f>
        <v>2202.2000000000003</v>
      </c>
    </row>
    <row r="154" spans="1:4" x14ac:dyDescent="0.3">
      <c r="C154" t="s">
        <v>85</v>
      </c>
      <c r="D154" s="1">
        <f>SUM(D27:D39)-SUM(E72:E74)</f>
        <v>447.47</v>
      </c>
    </row>
    <row r="155" spans="1:4" x14ac:dyDescent="0.3">
      <c r="C155" t="s">
        <v>81</v>
      </c>
      <c r="D155" s="1">
        <f>SUM(D25:D26,D89:D90,D93:D95,D124,D129,D133:D134,D135)</f>
        <v>776.53</v>
      </c>
    </row>
    <row r="156" spans="1:4" x14ac:dyDescent="0.3">
      <c r="C156" t="s">
        <v>86</v>
      </c>
      <c r="D156" s="1">
        <f>SUM(D83:D85,D98:D101)</f>
        <v>177.69</v>
      </c>
    </row>
    <row r="157" spans="1:4" x14ac:dyDescent="0.3">
      <c r="C157" t="s">
        <v>80</v>
      </c>
      <c r="D157" s="1">
        <f>SUM(D83:D85,D98:D101)</f>
        <v>177.69</v>
      </c>
    </row>
    <row r="158" spans="1:4" x14ac:dyDescent="0.3">
      <c r="C158" t="s">
        <v>78</v>
      </c>
      <c r="D158" s="1">
        <f>SUM(D55:D69,D88,D141:D145)</f>
        <v>2240.8399999999997</v>
      </c>
    </row>
    <row r="159" spans="1:4" x14ac:dyDescent="0.3">
      <c r="C159" t="s">
        <v>84</v>
      </c>
      <c r="D159" s="1">
        <f>SUM(D140)</f>
        <v>135.9</v>
      </c>
    </row>
    <row r="160" spans="1:4" x14ac:dyDescent="0.3">
      <c r="C160" t="s">
        <v>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2450E-32ED-4099-B380-D04C83B6A0B5}">
  <dimension ref="A1:F116"/>
  <sheetViews>
    <sheetView topLeftCell="A96" workbookViewId="0">
      <selection activeCell="F113" sqref="F113"/>
    </sheetView>
  </sheetViews>
  <sheetFormatPr defaultRowHeight="14.4" x14ac:dyDescent="0.3"/>
  <cols>
    <col min="1" max="1" width="4" bestFit="1" customWidth="1"/>
    <col min="2" max="2" width="23.33203125" style="7" bestFit="1" customWidth="1"/>
    <col min="3" max="3" width="42.33203125" bestFit="1" customWidth="1"/>
    <col min="4" max="5" width="10.44140625" style="1" bestFit="1" customWidth="1"/>
    <col min="6" max="6" width="8.5546875" customWidth="1"/>
    <col min="7" max="8" width="10.44140625" bestFit="1" customWidth="1"/>
  </cols>
  <sheetData>
    <row r="1" spans="1:6" x14ac:dyDescent="0.3">
      <c r="A1" s="8" t="s">
        <v>480</v>
      </c>
      <c r="B1" s="9" t="s">
        <v>481</v>
      </c>
      <c r="C1" s="8" t="s">
        <v>482</v>
      </c>
      <c r="D1" s="10" t="s">
        <v>483</v>
      </c>
      <c r="E1" s="10" t="s">
        <v>484</v>
      </c>
      <c r="F1" s="8" t="s">
        <v>485</v>
      </c>
    </row>
    <row r="2" spans="1:6" x14ac:dyDescent="0.3">
      <c r="A2">
        <v>1</v>
      </c>
      <c r="B2" s="7">
        <v>45012</v>
      </c>
      <c r="C2" t="s">
        <v>271</v>
      </c>
      <c r="D2" s="1">
        <v>1.64</v>
      </c>
    </row>
    <row r="3" spans="1:6" x14ac:dyDescent="0.3">
      <c r="A3">
        <v>18</v>
      </c>
      <c r="B3" s="7">
        <v>45015</v>
      </c>
      <c r="C3" t="s">
        <v>132</v>
      </c>
      <c r="D3" s="1">
        <v>22</v>
      </c>
    </row>
    <row r="4" spans="1:6" x14ac:dyDescent="0.3">
      <c r="A4">
        <v>97</v>
      </c>
      <c r="B4" s="7">
        <v>45042</v>
      </c>
      <c r="C4" t="s">
        <v>303</v>
      </c>
      <c r="D4" s="1">
        <v>20</v>
      </c>
    </row>
    <row r="5" spans="1:6" x14ac:dyDescent="0.3">
      <c r="A5">
        <v>99</v>
      </c>
      <c r="B5" s="7">
        <v>45042</v>
      </c>
      <c r="C5" t="s">
        <v>304</v>
      </c>
      <c r="D5" s="1">
        <v>18.02</v>
      </c>
    </row>
    <row r="6" spans="1:6" x14ac:dyDescent="0.3">
      <c r="A6">
        <v>23</v>
      </c>
      <c r="B6" s="7">
        <v>45015</v>
      </c>
      <c r="C6" t="s">
        <v>232</v>
      </c>
      <c r="D6" s="1">
        <v>5</v>
      </c>
    </row>
    <row r="7" spans="1:6" s="4" customFormat="1" x14ac:dyDescent="0.3">
      <c r="A7" s="4">
        <v>20</v>
      </c>
      <c r="B7" s="11">
        <v>45015</v>
      </c>
      <c r="C7" s="4" t="s">
        <v>10</v>
      </c>
      <c r="D7" s="5">
        <v>2079</v>
      </c>
      <c r="E7" s="5"/>
    </row>
    <row r="8" spans="1:6" x14ac:dyDescent="0.3">
      <c r="A8">
        <v>17</v>
      </c>
      <c r="B8" s="7">
        <v>45015</v>
      </c>
      <c r="C8" t="s">
        <v>2</v>
      </c>
      <c r="D8" s="1">
        <v>107.94</v>
      </c>
    </row>
    <row r="9" spans="1:6" x14ac:dyDescent="0.3">
      <c r="A9">
        <v>39</v>
      </c>
      <c r="B9" s="7">
        <v>45019</v>
      </c>
      <c r="C9" t="s">
        <v>2</v>
      </c>
      <c r="D9" s="1">
        <v>75.989999999999995</v>
      </c>
    </row>
    <row r="10" spans="1:6" x14ac:dyDescent="0.3">
      <c r="A10">
        <v>49</v>
      </c>
      <c r="B10" s="7">
        <v>45021</v>
      </c>
      <c r="C10" t="s">
        <v>2</v>
      </c>
      <c r="D10" s="1">
        <v>24.99</v>
      </c>
    </row>
    <row r="11" spans="1:6" x14ac:dyDescent="0.3">
      <c r="A11">
        <v>93</v>
      </c>
      <c r="B11" s="7">
        <v>45042</v>
      </c>
      <c r="C11" t="s">
        <v>70</v>
      </c>
      <c r="D11" s="1">
        <v>18.989999999999998</v>
      </c>
    </row>
    <row r="12" spans="1:6" x14ac:dyDescent="0.3">
      <c r="A12">
        <v>24</v>
      </c>
      <c r="B12" s="7">
        <v>45015</v>
      </c>
      <c r="C12" t="s">
        <v>42</v>
      </c>
      <c r="D12" s="1">
        <v>82.74</v>
      </c>
    </row>
    <row r="13" spans="1:6" x14ac:dyDescent="0.3">
      <c r="A13">
        <v>31</v>
      </c>
      <c r="B13" s="7">
        <v>45017</v>
      </c>
      <c r="C13" t="s">
        <v>11</v>
      </c>
      <c r="D13" s="1">
        <v>6.99</v>
      </c>
    </row>
    <row r="14" spans="1:6" x14ac:dyDescent="0.3">
      <c r="A14">
        <v>74</v>
      </c>
      <c r="B14" s="7">
        <v>45035</v>
      </c>
      <c r="C14" t="s">
        <v>11</v>
      </c>
      <c r="D14" s="1">
        <v>6.99</v>
      </c>
    </row>
    <row r="15" spans="1:6" x14ac:dyDescent="0.3">
      <c r="A15">
        <v>90</v>
      </c>
      <c r="B15" s="7">
        <v>45042</v>
      </c>
      <c r="C15" t="s">
        <v>90</v>
      </c>
      <c r="D15" s="1">
        <v>20</v>
      </c>
    </row>
    <row r="16" spans="1:6" x14ac:dyDescent="0.3">
      <c r="A16">
        <v>91</v>
      </c>
      <c r="B16" s="7">
        <v>45042</v>
      </c>
      <c r="C16" t="s">
        <v>90</v>
      </c>
      <c r="D16" s="1">
        <v>28</v>
      </c>
    </row>
    <row r="17" spans="1:5" x14ac:dyDescent="0.3">
      <c r="A17">
        <v>102</v>
      </c>
      <c r="B17" s="7">
        <v>45044</v>
      </c>
      <c r="C17" t="s">
        <v>90</v>
      </c>
      <c r="D17" s="1">
        <v>33</v>
      </c>
    </row>
    <row r="18" spans="1:5" x14ac:dyDescent="0.3">
      <c r="A18">
        <v>71</v>
      </c>
      <c r="B18" s="7">
        <v>45033</v>
      </c>
      <c r="C18" t="s">
        <v>297</v>
      </c>
      <c r="D18" s="1">
        <v>100</v>
      </c>
    </row>
    <row r="19" spans="1:5" x14ac:dyDescent="0.3">
      <c r="A19">
        <v>72</v>
      </c>
      <c r="B19" s="7">
        <v>45033</v>
      </c>
      <c r="C19" t="s">
        <v>297</v>
      </c>
      <c r="D19" s="1">
        <v>100</v>
      </c>
    </row>
    <row r="20" spans="1:5" x14ac:dyDescent="0.3">
      <c r="A20">
        <v>4</v>
      </c>
      <c r="B20" s="7">
        <v>45013</v>
      </c>
      <c r="C20" t="s">
        <v>7</v>
      </c>
      <c r="D20" s="1">
        <v>421.3</v>
      </c>
    </row>
    <row r="21" spans="1:5" x14ac:dyDescent="0.3">
      <c r="A21">
        <v>19</v>
      </c>
      <c r="B21" s="7">
        <v>45015</v>
      </c>
      <c r="C21" t="s">
        <v>7</v>
      </c>
      <c r="D21" s="1">
        <v>25.01</v>
      </c>
    </row>
    <row r="22" spans="1:5" x14ac:dyDescent="0.3">
      <c r="A22">
        <v>64</v>
      </c>
      <c r="B22" s="7">
        <v>45030</v>
      </c>
      <c r="C22" t="s">
        <v>286</v>
      </c>
      <c r="D22" s="1">
        <v>35.46</v>
      </c>
    </row>
    <row r="23" spans="1:5" x14ac:dyDescent="0.3">
      <c r="A23">
        <v>15</v>
      </c>
      <c r="B23" s="7">
        <v>45014</v>
      </c>
      <c r="C23" t="s">
        <v>13</v>
      </c>
      <c r="D23" s="1">
        <v>112</v>
      </c>
    </row>
    <row r="24" spans="1:5" x14ac:dyDescent="0.3">
      <c r="A24">
        <v>25</v>
      </c>
      <c r="B24" s="7">
        <v>45016</v>
      </c>
      <c r="C24" t="s">
        <v>13</v>
      </c>
      <c r="D24" s="1">
        <v>103</v>
      </c>
    </row>
    <row r="25" spans="1:5" x14ac:dyDescent="0.3">
      <c r="A25">
        <v>33</v>
      </c>
      <c r="B25" s="7">
        <v>45017</v>
      </c>
      <c r="C25" t="s">
        <v>13</v>
      </c>
      <c r="D25" s="1">
        <v>44</v>
      </c>
    </row>
    <row r="26" spans="1:5" x14ac:dyDescent="0.3">
      <c r="A26">
        <v>67</v>
      </c>
      <c r="B26" s="7">
        <v>45031</v>
      </c>
      <c r="C26" t="s">
        <v>13</v>
      </c>
      <c r="D26" s="1">
        <v>94</v>
      </c>
    </row>
    <row r="27" spans="1:5" x14ac:dyDescent="0.3">
      <c r="A27">
        <v>95</v>
      </c>
      <c r="B27" s="7">
        <v>45042</v>
      </c>
      <c r="C27" t="s">
        <v>13</v>
      </c>
      <c r="D27" s="1">
        <v>161</v>
      </c>
    </row>
    <row r="28" spans="1:5" x14ac:dyDescent="0.3">
      <c r="A28">
        <v>3</v>
      </c>
      <c r="B28" s="7">
        <v>45013</v>
      </c>
      <c r="C28" t="s">
        <v>39</v>
      </c>
      <c r="D28" s="1">
        <v>77</v>
      </c>
    </row>
    <row r="29" spans="1:5" x14ac:dyDescent="0.3">
      <c r="A29">
        <v>40</v>
      </c>
      <c r="B29" s="7">
        <v>45020</v>
      </c>
      <c r="C29" t="s">
        <v>279</v>
      </c>
      <c r="E29" s="1">
        <v>4107.43</v>
      </c>
    </row>
    <row r="30" spans="1:5" x14ac:dyDescent="0.3">
      <c r="A30">
        <v>9</v>
      </c>
      <c r="B30" s="7">
        <v>45014</v>
      </c>
      <c r="C30" t="s">
        <v>273</v>
      </c>
      <c r="E30" s="1">
        <v>4400</v>
      </c>
    </row>
    <row r="31" spans="1:5" x14ac:dyDescent="0.3">
      <c r="A31">
        <v>30</v>
      </c>
      <c r="B31" s="7">
        <v>45017</v>
      </c>
      <c r="C31" t="s">
        <v>3</v>
      </c>
      <c r="D31" s="1">
        <v>67.400000000000006</v>
      </c>
    </row>
    <row r="32" spans="1:5" x14ac:dyDescent="0.3">
      <c r="A32">
        <v>68</v>
      </c>
      <c r="B32" s="7">
        <v>45032</v>
      </c>
      <c r="C32" t="s">
        <v>3</v>
      </c>
      <c r="D32" s="1">
        <v>80.400000000000006</v>
      </c>
    </row>
    <row r="33" spans="1:5" x14ac:dyDescent="0.3">
      <c r="A33">
        <v>51</v>
      </c>
      <c r="B33" s="7">
        <v>45022</v>
      </c>
      <c r="C33" t="s">
        <v>14</v>
      </c>
      <c r="D33" s="1">
        <v>28</v>
      </c>
    </row>
    <row r="34" spans="1:5" x14ac:dyDescent="0.3">
      <c r="A34">
        <v>89</v>
      </c>
      <c r="B34" s="7">
        <v>45042</v>
      </c>
      <c r="C34" t="s">
        <v>94</v>
      </c>
      <c r="D34" s="1">
        <v>15.1</v>
      </c>
    </row>
    <row r="35" spans="1:5" x14ac:dyDescent="0.3">
      <c r="A35">
        <v>101</v>
      </c>
      <c r="B35" s="7">
        <v>45044</v>
      </c>
      <c r="C35" t="s">
        <v>94</v>
      </c>
      <c r="D35" s="1">
        <v>24.25</v>
      </c>
    </row>
    <row r="36" spans="1:5" x14ac:dyDescent="0.3">
      <c r="A36">
        <v>5</v>
      </c>
      <c r="B36" s="7">
        <v>45013</v>
      </c>
      <c r="C36" t="s">
        <v>205</v>
      </c>
      <c r="E36" s="1">
        <v>245.45</v>
      </c>
    </row>
    <row r="37" spans="1:5" x14ac:dyDescent="0.3">
      <c r="A37">
        <v>103</v>
      </c>
      <c r="B37" s="7">
        <v>45046</v>
      </c>
      <c r="C37" t="s">
        <v>75</v>
      </c>
      <c r="D37" s="1">
        <v>24.57</v>
      </c>
    </row>
    <row r="38" spans="1:5" x14ac:dyDescent="0.3">
      <c r="A38">
        <v>36</v>
      </c>
      <c r="B38" s="7">
        <v>45017</v>
      </c>
      <c r="C38" t="s">
        <v>277</v>
      </c>
      <c r="D38" s="1">
        <v>4.2</v>
      </c>
    </row>
    <row r="39" spans="1:5" x14ac:dyDescent="0.3">
      <c r="A39">
        <v>37</v>
      </c>
      <c r="B39" s="7">
        <v>45018</v>
      </c>
      <c r="C39" t="s">
        <v>278</v>
      </c>
      <c r="D39" s="1">
        <v>3.8</v>
      </c>
    </row>
    <row r="40" spans="1:5" x14ac:dyDescent="0.3">
      <c r="A40">
        <v>76</v>
      </c>
      <c r="B40" s="7">
        <v>45036</v>
      </c>
      <c r="C40" t="s">
        <v>9</v>
      </c>
      <c r="D40" s="1">
        <v>4.43</v>
      </c>
    </row>
    <row r="41" spans="1:5" x14ac:dyDescent="0.3">
      <c r="A41">
        <v>22</v>
      </c>
      <c r="B41" s="7">
        <v>45015</v>
      </c>
      <c r="C41" t="s">
        <v>48</v>
      </c>
      <c r="D41" s="1">
        <v>101.5</v>
      </c>
    </row>
    <row r="42" spans="1:5" x14ac:dyDescent="0.3">
      <c r="A42">
        <v>98</v>
      </c>
      <c r="B42" s="7">
        <v>45042</v>
      </c>
      <c r="C42" t="s">
        <v>48</v>
      </c>
      <c r="D42" s="1">
        <v>50.75</v>
      </c>
    </row>
    <row r="43" spans="1:5" x14ac:dyDescent="0.3">
      <c r="A43">
        <v>43</v>
      </c>
      <c r="B43" s="7">
        <v>45020</v>
      </c>
      <c r="C43" t="s">
        <v>249</v>
      </c>
      <c r="D43" s="1">
        <v>5.13</v>
      </c>
    </row>
    <row r="44" spans="1:5" x14ac:dyDescent="0.3">
      <c r="A44">
        <v>35</v>
      </c>
      <c r="B44" s="7">
        <v>45017</v>
      </c>
      <c r="C44" t="s">
        <v>276</v>
      </c>
      <c r="D44" s="1">
        <v>3.2</v>
      </c>
    </row>
    <row r="45" spans="1:5" x14ac:dyDescent="0.3">
      <c r="A45">
        <v>46</v>
      </c>
      <c r="B45" s="7">
        <v>45021</v>
      </c>
      <c r="C45" t="s">
        <v>4</v>
      </c>
      <c r="D45" s="1">
        <v>26.5</v>
      </c>
    </row>
    <row r="46" spans="1:5" x14ac:dyDescent="0.3">
      <c r="A46">
        <v>86</v>
      </c>
      <c r="B46" s="7">
        <v>45040</v>
      </c>
      <c r="C46" t="s">
        <v>4</v>
      </c>
      <c r="D46" s="1">
        <v>26.5</v>
      </c>
    </row>
    <row r="47" spans="1:5" x14ac:dyDescent="0.3">
      <c r="A47">
        <v>88</v>
      </c>
      <c r="B47" s="7">
        <v>45042</v>
      </c>
      <c r="C47" t="s">
        <v>91</v>
      </c>
      <c r="D47" s="1">
        <v>4.5</v>
      </c>
    </row>
    <row r="48" spans="1:5" x14ac:dyDescent="0.3">
      <c r="A48">
        <v>58</v>
      </c>
      <c r="B48" s="7">
        <v>45027</v>
      </c>
      <c r="C48" t="s">
        <v>209</v>
      </c>
      <c r="D48" s="1">
        <v>426.63</v>
      </c>
    </row>
    <row r="49" spans="1:4" x14ac:dyDescent="0.3">
      <c r="A49">
        <v>81</v>
      </c>
      <c r="B49" s="7">
        <v>45038</v>
      </c>
      <c r="C49" t="s">
        <v>301</v>
      </c>
      <c r="D49" s="1">
        <v>10</v>
      </c>
    </row>
    <row r="50" spans="1:4" x14ac:dyDescent="0.3">
      <c r="A50">
        <v>26</v>
      </c>
      <c r="B50" s="7">
        <v>45016</v>
      </c>
      <c r="C50" t="s">
        <v>19</v>
      </c>
      <c r="D50" s="1">
        <v>24.74</v>
      </c>
    </row>
    <row r="51" spans="1:4" x14ac:dyDescent="0.3">
      <c r="A51">
        <v>78</v>
      </c>
      <c r="B51" s="7">
        <v>45036</v>
      </c>
      <c r="C51" t="s">
        <v>19</v>
      </c>
      <c r="D51" s="1">
        <v>48.34</v>
      </c>
    </row>
    <row r="52" spans="1:4" x14ac:dyDescent="0.3">
      <c r="A52">
        <v>8</v>
      </c>
      <c r="B52" s="7">
        <v>45013</v>
      </c>
      <c r="C52" t="s">
        <v>233</v>
      </c>
      <c r="D52" s="1">
        <v>99</v>
      </c>
    </row>
    <row r="53" spans="1:4" x14ac:dyDescent="0.3">
      <c r="A53">
        <v>13</v>
      </c>
      <c r="B53" s="7">
        <v>45014</v>
      </c>
      <c r="C53" t="s">
        <v>123</v>
      </c>
      <c r="D53" s="1">
        <v>26.5</v>
      </c>
    </row>
    <row r="54" spans="1:4" x14ac:dyDescent="0.3">
      <c r="A54">
        <v>96</v>
      </c>
      <c r="B54" s="7">
        <v>45042</v>
      </c>
      <c r="C54" t="s">
        <v>290</v>
      </c>
      <c r="D54" s="1">
        <v>80.2</v>
      </c>
    </row>
    <row r="55" spans="1:4" x14ac:dyDescent="0.3">
      <c r="A55">
        <v>6</v>
      </c>
      <c r="B55" s="7">
        <v>45013</v>
      </c>
      <c r="C55" t="s">
        <v>71</v>
      </c>
      <c r="D55" s="1">
        <v>3</v>
      </c>
    </row>
    <row r="56" spans="1:4" x14ac:dyDescent="0.3">
      <c r="A56">
        <v>100</v>
      </c>
      <c r="B56" s="7">
        <v>45043</v>
      </c>
      <c r="C56" t="s">
        <v>291</v>
      </c>
      <c r="D56" s="1">
        <v>1</v>
      </c>
    </row>
    <row r="57" spans="1:4" x14ac:dyDescent="0.3">
      <c r="A57">
        <v>21</v>
      </c>
      <c r="B57" s="7">
        <v>45015</v>
      </c>
      <c r="C57" t="s">
        <v>275</v>
      </c>
      <c r="D57" s="1">
        <v>21.35</v>
      </c>
    </row>
    <row r="58" spans="1:4" x14ac:dyDescent="0.3">
      <c r="A58">
        <v>77</v>
      </c>
      <c r="B58" s="7">
        <v>45036</v>
      </c>
      <c r="C58" t="s">
        <v>299</v>
      </c>
      <c r="D58" s="1">
        <v>4</v>
      </c>
    </row>
    <row r="59" spans="1:4" x14ac:dyDescent="0.3">
      <c r="A59">
        <v>14</v>
      </c>
      <c r="B59" s="7">
        <v>45014</v>
      </c>
      <c r="C59" t="s">
        <v>292</v>
      </c>
      <c r="D59" s="1">
        <v>2.5</v>
      </c>
    </row>
    <row r="60" spans="1:4" x14ac:dyDescent="0.3">
      <c r="A60">
        <v>60</v>
      </c>
      <c r="B60" s="7">
        <v>45030</v>
      </c>
      <c r="C60" t="s">
        <v>283</v>
      </c>
      <c r="D60" s="1">
        <v>11.5</v>
      </c>
    </row>
    <row r="61" spans="1:4" x14ac:dyDescent="0.3">
      <c r="A61">
        <v>45</v>
      </c>
      <c r="B61" s="7">
        <v>45021</v>
      </c>
      <c r="C61" t="s">
        <v>281</v>
      </c>
      <c r="D61" s="1">
        <v>99</v>
      </c>
    </row>
    <row r="62" spans="1:4" x14ac:dyDescent="0.3">
      <c r="A62">
        <v>84</v>
      </c>
      <c r="B62" s="7">
        <v>45039</v>
      </c>
      <c r="C62" t="s">
        <v>1</v>
      </c>
      <c r="D62" s="1">
        <v>120.15</v>
      </c>
    </row>
    <row r="63" spans="1:4" x14ac:dyDescent="0.3">
      <c r="A63">
        <v>47</v>
      </c>
      <c r="B63" s="7">
        <v>45021</v>
      </c>
      <c r="C63" t="s">
        <v>305</v>
      </c>
      <c r="D63" s="1">
        <v>13.99</v>
      </c>
    </row>
    <row r="64" spans="1:4" x14ac:dyDescent="0.3">
      <c r="A64">
        <v>48</v>
      </c>
      <c r="B64" s="7">
        <v>45021</v>
      </c>
      <c r="C64" t="s">
        <v>305</v>
      </c>
      <c r="D64" s="1">
        <v>11.98</v>
      </c>
    </row>
    <row r="65" spans="1:4" x14ac:dyDescent="0.3">
      <c r="A65">
        <v>59</v>
      </c>
      <c r="B65" s="7">
        <v>45027</v>
      </c>
      <c r="C65" t="s">
        <v>35</v>
      </c>
      <c r="D65" s="1">
        <v>12.49</v>
      </c>
    </row>
    <row r="66" spans="1:4" x14ac:dyDescent="0.3">
      <c r="A66">
        <v>54</v>
      </c>
      <c r="B66" s="7">
        <v>45024</v>
      </c>
      <c r="C66" t="s">
        <v>293</v>
      </c>
      <c r="D66" s="1">
        <v>23.99</v>
      </c>
    </row>
    <row r="67" spans="1:4" x14ac:dyDescent="0.3">
      <c r="A67">
        <v>55</v>
      </c>
      <c r="B67" s="7">
        <v>45024</v>
      </c>
      <c r="C67" t="s">
        <v>294</v>
      </c>
      <c r="D67" s="1">
        <v>13.99</v>
      </c>
    </row>
    <row r="68" spans="1:4" x14ac:dyDescent="0.3">
      <c r="A68">
        <v>56</v>
      </c>
      <c r="B68" s="7">
        <v>45024</v>
      </c>
      <c r="C68" t="s">
        <v>294</v>
      </c>
      <c r="D68" s="1">
        <v>6.99</v>
      </c>
    </row>
    <row r="69" spans="1:4" x14ac:dyDescent="0.3">
      <c r="A69">
        <v>75</v>
      </c>
      <c r="B69" s="7">
        <v>45035</v>
      </c>
      <c r="C69" t="s">
        <v>288</v>
      </c>
      <c r="D69" s="1">
        <v>39.15</v>
      </c>
    </row>
    <row r="70" spans="1:4" x14ac:dyDescent="0.3">
      <c r="A70">
        <v>85</v>
      </c>
      <c r="B70" s="7">
        <v>45039</v>
      </c>
      <c r="C70" t="s">
        <v>288</v>
      </c>
      <c r="D70" s="1">
        <v>61.8</v>
      </c>
    </row>
    <row r="71" spans="1:4" x14ac:dyDescent="0.3">
      <c r="A71">
        <v>57</v>
      </c>
      <c r="B71" s="7">
        <v>45025</v>
      </c>
      <c r="C71" t="s">
        <v>282</v>
      </c>
      <c r="D71" s="1">
        <v>30.97</v>
      </c>
    </row>
    <row r="72" spans="1:4" x14ac:dyDescent="0.3">
      <c r="A72">
        <v>92</v>
      </c>
      <c r="B72" s="7">
        <v>45042</v>
      </c>
      <c r="C72" t="s">
        <v>302</v>
      </c>
      <c r="D72" s="1">
        <v>10.25</v>
      </c>
    </row>
    <row r="73" spans="1:4" x14ac:dyDescent="0.3">
      <c r="A73">
        <v>41</v>
      </c>
      <c r="B73" s="7">
        <v>45020</v>
      </c>
      <c r="C73" t="s">
        <v>280</v>
      </c>
      <c r="D73" s="1">
        <v>10</v>
      </c>
    </row>
    <row r="74" spans="1:4" x14ac:dyDescent="0.3">
      <c r="A74">
        <v>42</v>
      </c>
      <c r="B74" s="7">
        <v>45020</v>
      </c>
      <c r="C74" t="s">
        <v>280</v>
      </c>
      <c r="D74" s="1">
        <v>10</v>
      </c>
    </row>
    <row r="75" spans="1:4" x14ac:dyDescent="0.3">
      <c r="A75">
        <v>80</v>
      </c>
      <c r="B75" s="7">
        <v>45037</v>
      </c>
      <c r="C75" t="s">
        <v>289</v>
      </c>
      <c r="D75" s="1">
        <v>779.1</v>
      </c>
    </row>
    <row r="76" spans="1:4" x14ac:dyDescent="0.3">
      <c r="A76">
        <v>34</v>
      </c>
      <c r="B76" s="7">
        <v>45017</v>
      </c>
      <c r="C76" t="s">
        <v>89</v>
      </c>
      <c r="D76" s="1">
        <v>3.76</v>
      </c>
    </row>
    <row r="77" spans="1:4" x14ac:dyDescent="0.3">
      <c r="A77">
        <v>50</v>
      </c>
      <c r="B77" s="7">
        <v>45022</v>
      </c>
      <c r="C77" t="s">
        <v>20</v>
      </c>
      <c r="D77" s="1">
        <v>55.9</v>
      </c>
    </row>
    <row r="78" spans="1:4" x14ac:dyDescent="0.3">
      <c r="A78">
        <v>7</v>
      </c>
      <c r="B78" s="7">
        <v>45013</v>
      </c>
      <c r="C78" t="s">
        <v>272</v>
      </c>
      <c r="D78" s="1">
        <v>14</v>
      </c>
    </row>
    <row r="79" spans="1:4" x14ac:dyDescent="0.3">
      <c r="A79">
        <v>87</v>
      </c>
      <c r="B79" s="7">
        <v>45042</v>
      </c>
      <c r="C79" t="s">
        <v>23</v>
      </c>
      <c r="D79" s="1">
        <v>5.5</v>
      </c>
    </row>
    <row r="80" spans="1:4" x14ac:dyDescent="0.3">
      <c r="A80">
        <v>27</v>
      </c>
      <c r="B80" s="7">
        <v>45017</v>
      </c>
      <c r="C80" t="s">
        <v>66</v>
      </c>
      <c r="D80" s="1">
        <v>29</v>
      </c>
    </row>
    <row r="81" spans="1:5" x14ac:dyDescent="0.3">
      <c r="A81">
        <v>70</v>
      </c>
      <c r="B81" s="7">
        <v>45033</v>
      </c>
      <c r="C81" t="s">
        <v>296</v>
      </c>
      <c r="D81" s="1">
        <v>9</v>
      </c>
    </row>
    <row r="82" spans="1:5" x14ac:dyDescent="0.3">
      <c r="A82">
        <v>79</v>
      </c>
      <c r="B82" s="7">
        <v>45037</v>
      </c>
      <c r="C82" t="s">
        <v>300</v>
      </c>
      <c r="D82" s="1">
        <v>50.75</v>
      </c>
    </row>
    <row r="83" spans="1:5" x14ac:dyDescent="0.3">
      <c r="A83">
        <v>12</v>
      </c>
      <c r="B83" s="7">
        <v>45014</v>
      </c>
      <c r="C83" t="s">
        <v>274</v>
      </c>
      <c r="D83" s="1">
        <v>190.7</v>
      </c>
    </row>
    <row r="84" spans="1:5" x14ac:dyDescent="0.3">
      <c r="A84">
        <v>61</v>
      </c>
      <c r="B84" s="7">
        <v>45030</v>
      </c>
      <c r="C84" t="s">
        <v>284</v>
      </c>
      <c r="D84" s="1">
        <v>11.28</v>
      </c>
    </row>
    <row r="85" spans="1:5" x14ac:dyDescent="0.3">
      <c r="A85">
        <v>62</v>
      </c>
      <c r="B85" s="7">
        <v>45030</v>
      </c>
      <c r="C85" t="s">
        <v>285</v>
      </c>
      <c r="D85" s="1">
        <v>5.68</v>
      </c>
    </row>
    <row r="86" spans="1:5" x14ac:dyDescent="0.3">
      <c r="A86">
        <v>63</v>
      </c>
      <c r="B86" s="7">
        <v>45030</v>
      </c>
      <c r="C86" t="s">
        <v>285</v>
      </c>
      <c r="D86" s="1">
        <v>22.27</v>
      </c>
    </row>
    <row r="87" spans="1:5" x14ac:dyDescent="0.3">
      <c r="A87">
        <v>28</v>
      </c>
      <c r="B87" s="7">
        <v>45017</v>
      </c>
      <c r="C87" t="s">
        <v>93</v>
      </c>
      <c r="D87" s="1">
        <v>327.60000000000002</v>
      </c>
    </row>
    <row r="88" spans="1:5" x14ac:dyDescent="0.3">
      <c r="A88">
        <v>29</v>
      </c>
      <c r="B88" s="7">
        <v>45017</v>
      </c>
      <c r="C88" t="s">
        <v>93</v>
      </c>
      <c r="D88" s="1">
        <v>28</v>
      </c>
    </row>
    <row r="89" spans="1:5" x14ac:dyDescent="0.3">
      <c r="A89">
        <v>83</v>
      </c>
      <c r="B89" s="7">
        <v>45039</v>
      </c>
      <c r="C89" t="s">
        <v>69</v>
      </c>
      <c r="D89" s="1">
        <v>108</v>
      </c>
    </row>
    <row r="90" spans="1:5" x14ac:dyDescent="0.3">
      <c r="A90">
        <v>44</v>
      </c>
      <c r="B90" s="7">
        <v>45021</v>
      </c>
      <c r="C90" t="s">
        <v>29</v>
      </c>
      <c r="D90" s="1">
        <v>117</v>
      </c>
    </row>
    <row r="91" spans="1:5" s="4" customFormat="1" x14ac:dyDescent="0.3">
      <c r="A91" s="4">
        <v>73</v>
      </c>
      <c r="B91" s="11">
        <v>45035</v>
      </c>
      <c r="C91" s="4" t="s">
        <v>298</v>
      </c>
      <c r="D91" s="5">
        <v>840.46</v>
      </c>
      <c r="E91" s="5"/>
    </row>
    <row r="92" spans="1:5" x14ac:dyDescent="0.3">
      <c r="A92">
        <v>10</v>
      </c>
      <c r="B92" s="7">
        <v>45014</v>
      </c>
      <c r="C92" t="s">
        <v>68</v>
      </c>
      <c r="D92" s="1">
        <v>20.010000000000002</v>
      </c>
    </row>
    <row r="93" spans="1:5" x14ac:dyDescent="0.3">
      <c r="A93">
        <v>65</v>
      </c>
      <c r="B93" s="7">
        <v>45030</v>
      </c>
      <c r="C93" t="s">
        <v>287</v>
      </c>
      <c r="D93" s="1">
        <v>84.65</v>
      </c>
    </row>
    <row r="94" spans="1:5" x14ac:dyDescent="0.3">
      <c r="A94">
        <v>16</v>
      </c>
      <c r="B94" s="7">
        <v>45014</v>
      </c>
      <c r="C94" t="s">
        <v>34</v>
      </c>
      <c r="D94" s="1">
        <v>5.98</v>
      </c>
    </row>
    <row r="95" spans="1:5" x14ac:dyDescent="0.3">
      <c r="A95">
        <v>52</v>
      </c>
      <c r="B95" s="7">
        <v>45022</v>
      </c>
      <c r="C95" t="s">
        <v>61</v>
      </c>
      <c r="D95" s="1">
        <v>8</v>
      </c>
    </row>
    <row r="96" spans="1:5" x14ac:dyDescent="0.3">
      <c r="A96">
        <v>2</v>
      </c>
      <c r="B96" s="7">
        <v>45013</v>
      </c>
      <c r="C96" t="s">
        <v>38</v>
      </c>
      <c r="D96" s="1">
        <v>15.62</v>
      </c>
    </row>
    <row r="97" spans="1:4" x14ac:dyDescent="0.3">
      <c r="A97">
        <v>38</v>
      </c>
      <c r="B97" s="7">
        <v>45018</v>
      </c>
      <c r="C97" t="s">
        <v>38</v>
      </c>
      <c r="D97" s="1">
        <v>63.62</v>
      </c>
    </row>
    <row r="98" spans="1:4" x14ac:dyDescent="0.3">
      <c r="A98">
        <v>53</v>
      </c>
      <c r="B98" s="7">
        <v>45024</v>
      </c>
      <c r="C98" t="s">
        <v>38</v>
      </c>
      <c r="D98" s="1">
        <v>93.64</v>
      </c>
    </row>
    <row r="99" spans="1:4" x14ac:dyDescent="0.3">
      <c r="A99">
        <v>82</v>
      </c>
      <c r="B99" s="7">
        <v>45039</v>
      </c>
      <c r="C99" t="s">
        <v>38</v>
      </c>
      <c r="D99" s="1">
        <v>134.25</v>
      </c>
    </row>
    <row r="100" spans="1:4" x14ac:dyDescent="0.3">
      <c r="A100">
        <v>32</v>
      </c>
      <c r="B100" s="7">
        <v>45017</v>
      </c>
      <c r="C100" t="s">
        <v>25</v>
      </c>
      <c r="D100" s="1">
        <v>124.5</v>
      </c>
    </row>
    <row r="101" spans="1:4" x14ac:dyDescent="0.3">
      <c r="A101">
        <v>94</v>
      </c>
      <c r="B101" s="7">
        <v>45042</v>
      </c>
      <c r="C101" t="s">
        <v>25</v>
      </c>
      <c r="D101" s="1">
        <v>147.68</v>
      </c>
    </row>
    <row r="102" spans="1:4" x14ac:dyDescent="0.3">
      <c r="A102">
        <v>11</v>
      </c>
      <c r="B102" s="7">
        <v>45014</v>
      </c>
      <c r="C102" t="s">
        <v>32</v>
      </c>
      <c r="D102" s="1">
        <v>26.55</v>
      </c>
    </row>
    <row r="103" spans="1:4" x14ac:dyDescent="0.3">
      <c r="A103">
        <v>66</v>
      </c>
      <c r="B103" s="7">
        <v>45031</v>
      </c>
      <c r="C103" t="s">
        <v>32</v>
      </c>
      <c r="D103" s="1">
        <v>200.49</v>
      </c>
    </row>
    <row r="104" spans="1:4" x14ac:dyDescent="0.3">
      <c r="A104">
        <v>69</v>
      </c>
      <c r="B104" s="7">
        <v>45033</v>
      </c>
      <c r="C104" t="s">
        <v>295</v>
      </c>
      <c r="D104" s="1">
        <v>75</v>
      </c>
    </row>
    <row r="107" spans="1:4" x14ac:dyDescent="0.3">
      <c r="C107" t="s">
        <v>82</v>
      </c>
    </row>
    <row r="108" spans="1:4" x14ac:dyDescent="0.3">
      <c r="C108" t="s">
        <v>79</v>
      </c>
      <c r="D108" s="1">
        <f>SUM(D23:D28)</f>
        <v>591</v>
      </c>
    </row>
    <row r="109" spans="1:4" x14ac:dyDescent="0.3">
      <c r="C109" t="s">
        <v>83</v>
      </c>
      <c r="D109" s="1">
        <f>SUM(D7:D11,D13,D14,D62)</f>
        <v>2441.0399999999991</v>
      </c>
    </row>
    <row r="110" spans="1:4" x14ac:dyDescent="0.3">
      <c r="C110" t="s">
        <v>85</v>
      </c>
      <c r="D110" s="1">
        <f>SUM(D20:D21)-SUM(E36)</f>
        <v>200.86</v>
      </c>
    </row>
    <row r="111" spans="1:4" x14ac:dyDescent="0.3">
      <c r="C111" t="s">
        <v>81</v>
      </c>
      <c r="D111" s="1">
        <f>SUM(D15:D17,D87:D89)</f>
        <v>544.6</v>
      </c>
    </row>
    <row r="112" spans="1:4" x14ac:dyDescent="0.3">
      <c r="C112" t="s">
        <v>86</v>
      </c>
    </row>
    <row r="113" spans="3:4" x14ac:dyDescent="0.3">
      <c r="C113" t="s">
        <v>80</v>
      </c>
      <c r="D113" s="1">
        <f>SUM(D22,D45:D46,D57:D58,D56)</f>
        <v>114.81</v>
      </c>
    </row>
    <row r="114" spans="3:4" x14ac:dyDescent="0.3">
      <c r="C114" t="s">
        <v>78</v>
      </c>
      <c r="D114" s="1">
        <f>SUM(D5:D6,D31:D35,D50:D51,D96:D103)</f>
        <v>1117.5999999999999</v>
      </c>
    </row>
    <row r="115" spans="3:4" x14ac:dyDescent="0.3">
      <c r="C115" t="s">
        <v>84</v>
      </c>
      <c r="D115" s="1">
        <f>SUM(D77)</f>
        <v>55.9</v>
      </c>
    </row>
    <row r="116" spans="3:4" x14ac:dyDescent="0.3">
      <c r="C116" t="s">
        <v>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BCF86-7A5E-44AC-9164-1544009CC0ED}">
  <dimension ref="A1:I160"/>
  <sheetViews>
    <sheetView topLeftCell="A147" workbookViewId="0">
      <selection activeCell="D156" sqref="D156"/>
    </sheetView>
  </sheetViews>
  <sheetFormatPr defaultRowHeight="14.4" x14ac:dyDescent="0.3"/>
  <cols>
    <col min="1" max="1" width="4" bestFit="1" customWidth="1"/>
    <col min="2" max="2" width="21.88671875" bestFit="1" customWidth="1"/>
    <col min="3" max="3" width="54.5546875" bestFit="1" customWidth="1"/>
    <col min="4" max="5" width="10.44140625" style="1" bestFit="1" customWidth="1"/>
    <col min="7" max="7" width="10.44140625" bestFit="1" customWidth="1"/>
    <col min="8" max="8" width="8.88671875" bestFit="1" customWidth="1"/>
  </cols>
  <sheetData>
    <row r="1" spans="1:8" x14ac:dyDescent="0.3">
      <c r="A1" s="8" t="s">
        <v>480</v>
      </c>
      <c r="B1" s="9" t="s">
        <v>481</v>
      </c>
      <c r="C1" s="8" t="s">
        <v>482</v>
      </c>
      <c r="D1" s="10" t="s">
        <v>483</v>
      </c>
      <c r="E1" s="10"/>
      <c r="F1" s="8" t="s">
        <v>485</v>
      </c>
    </row>
    <row r="2" spans="1:8" x14ac:dyDescent="0.3">
      <c r="A2">
        <v>1</v>
      </c>
      <c r="B2" s="7">
        <v>45072</v>
      </c>
      <c r="C2" t="s">
        <v>70</v>
      </c>
      <c r="D2" s="1">
        <v>18.989999999999998</v>
      </c>
    </row>
    <row r="3" spans="1:8" x14ac:dyDescent="0.3">
      <c r="A3">
        <v>118</v>
      </c>
      <c r="B3" s="7">
        <v>45100</v>
      </c>
      <c r="C3" t="s">
        <v>325</v>
      </c>
      <c r="D3" s="1">
        <v>74.5</v>
      </c>
    </row>
    <row r="4" spans="1:8" x14ac:dyDescent="0.3">
      <c r="A4">
        <v>16</v>
      </c>
      <c r="B4" s="7">
        <v>45074</v>
      </c>
      <c r="C4" t="s">
        <v>231</v>
      </c>
      <c r="D4" s="1">
        <v>27.93</v>
      </c>
    </row>
    <row r="5" spans="1:8" x14ac:dyDescent="0.3">
      <c r="A5">
        <v>58</v>
      </c>
      <c r="B5" s="7">
        <v>45088</v>
      </c>
      <c r="C5" t="s">
        <v>2</v>
      </c>
      <c r="D5" s="1">
        <v>30.85</v>
      </c>
      <c r="H5" s="1"/>
    </row>
    <row r="6" spans="1:8" x14ac:dyDescent="0.3">
      <c r="A6">
        <v>84</v>
      </c>
      <c r="B6" s="7">
        <v>45093</v>
      </c>
      <c r="C6" t="s">
        <v>2</v>
      </c>
      <c r="D6" s="1">
        <v>211.85</v>
      </c>
    </row>
    <row r="7" spans="1:8" x14ac:dyDescent="0.3">
      <c r="A7">
        <v>141</v>
      </c>
      <c r="B7" s="7">
        <v>45103</v>
      </c>
      <c r="C7" t="s">
        <v>70</v>
      </c>
      <c r="D7" s="1">
        <v>18.989999999999998</v>
      </c>
    </row>
    <row r="8" spans="1:8" x14ac:dyDescent="0.3">
      <c r="A8">
        <v>31</v>
      </c>
      <c r="B8" s="7">
        <v>45080</v>
      </c>
      <c r="C8" t="s">
        <v>308</v>
      </c>
      <c r="D8" s="1">
        <v>30.52</v>
      </c>
    </row>
    <row r="9" spans="1:8" x14ac:dyDescent="0.3">
      <c r="A9">
        <v>19</v>
      </c>
      <c r="B9" s="7">
        <v>45076</v>
      </c>
      <c r="C9" t="s">
        <v>42</v>
      </c>
      <c r="D9" s="1">
        <v>91.86</v>
      </c>
    </row>
    <row r="10" spans="1:8" x14ac:dyDescent="0.3">
      <c r="A10">
        <v>94</v>
      </c>
      <c r="B10" s="7">
        <v>45096</v>
      </c>
      <c r="C10" t="s">
        <v>321</v>
      </c>
      <c r="D10" s="1">
        <v>94.06</v>
      </c>
    </row>
    <row r="11" spans="1:8" x14ac:dyDescent="0.3">
      <c r="A11">
        <v>129</v>
      </c>
      <c r="B11" s="7">
        <v>45101</v>
      </c>
      <c r="C11" t="s">
        <v>326</v>
      </c>
      <c r="D11" s="1">
        <v>78.37</v>
      </c>
    </row>
    <row r="12" spans="1:8" x14ac:dyDescent="0.3">
      <c r="A12">
        <v>24</v>
      </c>
      <c r="B12" s="7">
        <v>45078</v>
      </c>
      <c r="C12" t="s">
        <v>11</v>
      </c>
      <c r="D12" s="1">
        <v>6.99</v>
      </c>
    </row>
    <row r="13" spans="1:8" x14ac:dyDescent="0.3">
      <c r="A13">
        <v>95</v>
      </c>
      <c r="B13" s="7">
        <v>45096</v>
      </c>
      <c r="C13" t="s">
        <v>11</v>
      </c>
      <c r="D13" s="1">
        <v>6.99</v>
      </c>
    </row>
    <row r="14" spans="1:8" x14ac:dyDescent="0.3">
      <c r="A14">
        <v>138</v>
      </c>
      <c r="B14" s="7">
        <v>45102</v>
      </c>
      <c r="C14" t="s">
        <v>127</v>
      </c>
      <c r="D14" s="1">
        <v>180</v>
      </c>
    </row>
    <row r="15" spans="1:8" x14ac:dyDescent="0.3">
      <c r="A15">
        <v>107</v>
      </c>
      <c r="B15" s="7">
        <v>45098</v>
      </c>
      <c r="C15" t="s">
        <v>64</v>
      </c>
      <c r="D15" s="1">
        <v>109</v>
      </c>
    </row>
    <row r="16" spans="1:8" x14ac:dyDescent="0.3">
      <c r="A16">
        <v>135</v>
      </c>
      <c r="B16" s="7">
        <v>45102</v>
      </c>
      <c r="C16" t="s">
        <v>328</v>
      </c>
      <c r="D16" s="1">
        <v>12</v>
      </c>
    </row>
    <row r="17" spans="1:4" x14ac:dyDescent="0.3">
      <c r="A17">
        <v>13</v>
      </c>
      <c r="B17" s="7">
        <v>45074</v>
      </c>
      <c r="C17" t="s">
        <v>90</v>
      </c>
      <c r="D17" s="1">
        <v>77.48</v>
      </c>
    </row>
    <row r="18" spans="1:4" x14ac:dyDescent="0.3">
      <c r="A18">
        <v>35</v>
      </c>
      <c r="B18" s="7">
        <v>45081</v>
      </c>
      <c r="C18" t="s">
        <v>90</v>
      </c>
      <c r="D18" s="1">
        <v>79</v>
      </c>
    </row>
    <row r="19" spans="1:4" x14ac:dyDescent="0.3">
      <c r="A19">
        <v>6</v>
      </c>
      <c r="B19" s="7">
        <v>45073</v>
      </c>
      <c r="C19" t="s">
        <v>172</v>
      </c>
      <c r="D19" s="1">
        <v>53.7</v>
      </c>
    </row>
    <row r="20" spans="1:4" x14ac:dyDescent="0.3">
      <c r="A20">
        <v>18</v>
      </c>
      <c r="B20" s="7">
        <v>45075</v>
      </c>
      <c r="C20" t="s">
        <v>172</v>
      </c>
      <c r="D20" s="1">
        <v>299.10000000000002</v>
      </c>
    </row>
    <row r="21" spans="1:4" x14ac:dyDescent="0.3">
      <c r="A21">
        <v>3</v>
      </c>
      <c r="B21" s="7">
        <v>45072</v>
      </c>
      <c r="C21" t="s">
        <v>7</v>
      </c>
      <c r="D21" s="1">
        <v>76.69</v>
      </c>
    </row>
    <row r="22" spans="1:4" x14ac:dyDescent="0.3">
      <c r="A22">
        <v>25</v>
      </c>
      <c r="B22" s="7">
        <v>45078</v>
      </c>
      <c r="C22" t="s">
        <v>7</v>
      </c>
      <c r="D22" s="1">
        <v>63.56</v>
      </c>
    </row>
    <row r="23" spans="1:4" x14ac:dyDescent="0.3">
      <c r="A23">
        <v>26</v>
      </c>
      <c r="B23" s="7">
        <v>45078</v>
      </c>
      <c r="C23" t="s">
        <v>7</v>
      </c>
      <c r="D23" s="1">
        <v>11.4</v>
      </c>
    </row>
    <row r="24" spans="1:4" x14ac:dyDescent="0.3">
      <c r="A24">
        <v>50</v>
      </c>
      <c r="B24" s="7">
        <v>45086</v>
      </c>
      <c r="C24" t="s">
        <v>7</v>
      </c>
      <c r="D24" s="1">
        <v>11.7</v>
      </c>
    </row>
    <row r="25" spans="1:4" x14ac:dyDescent="0.3">
      <c r="A25">
        <v>51</v>
      </c>
      <c r="B25" s="7">
        <v>45086</v>
      </c>
      <c r="C25" t="s">
        <v>7</v>
      </c>
      <c r="D25" s="1">
        <v>40.770000000000003</v>
      </c>
    </row>
    <row r="26" spans="1:4" x14ac:dyDescent="0.3">
      <c r="A26">
        <v>67</v>
      </c>
      <c r="B26" s="7">
        <v>45088</v>
      </c>
      <c r="C26" t="s">
        <v>7</v>
      </c>
      <c r="D26" s="1">
        <v>14.47</v>
      </c>
    </row>
    <row r="27" spans="1:4" x14ac:dyDescent="0.3">
      <c r="A27">
        <v>76</v>
      </c>
      <c r="B27" s="7">
        <v>45090</v>
      </c>
      <c r="C27" t="s">
        <v>7</v>
      </c>
      <c r="D27" s="1">
        <v>23.98</v>
      </c>
    </row>
    <row r="28" spans="1:4" x14ac:dyDescent="0.3">
      <c r="A28">
        <v>111</v>
      </c>
      <c r="B28" s="7">
        <v>45099</v>
      </c>
      <c r="C28" t="s">
        <v>7</v>
      </c>
      <c r="D28" s="1">
        <v>174</v>
      </c>
    </row>
    <row r="29" spans="1:4" x14ac:dyDescent="0.3">
      <c r="A29">
        <v>112</v>
      </c>
      <c r="B29" s="7">
        <v>45099</v>
      </c>
      <c r="C29" t="s">
        <v>7</v>
      </c>
      <c r="D29" s="1">
        <v>607.95000000000005</v>
      </c>
    </row>
    <row r="30" spans="1:4" x14ac:dyDescent="0.3">
      <c r="A30">
        <v>121</v>
      </c>
      <c r="B30" s="7">
        <v>45100</v>
      </c>
      <c r="C30" t="s">
        <v>7</v>
      </c>
      <c r="D30" s="1">
        <v>79</v>
      </c>
    </row>
    <row r="31" spans="1:4" x14ac:dyDescent="0.3">
      <c r="A31">
        <v>113</v>
      </c>
      <c r="B31" s="7">
        <v>45099</v>
      </c>
      <c r="C31" t="s">
        <v>113</v>
      </c>
      <c r="D31" s="1">
        <v>75.900000000000006</v>
      </c>
    </row>
    <row r="32" spans="1:4" x14ac:dyDescent="0.3">
      <c r="A32">
        <v>2</v>
      </c>
      <c r="B32" s="7">
        <v>45072</v>
      </c>
      <c r="C32" t="s">
        <v>13</v>
      </c>
      <c r="D32" s="1">
        <v>149</v>
      </c>
    </row>
    <row r="33" spans="1:5" x14ac:dyDescent="0.3">
      <c r="A33">
        <v>5</v>
      </c>
      <c r="B33" s="7">
        <v>45073</v>
      </c>
      <c r="C33" t="s">
        <v>13</v>
      </c>
      <c r="D33" s="1">
        <v>53</v>
      </c>
    </row>
    <row r="34" spans="1:5" x14ac:dyDescent="0.3">
      <c r="A34">
        <v>40</v>
      </c>
      <c r="B34" s="7">
        <v>45082</v>
      </c>
      <c r="C34" t="s">
        <v>13</v>
      </c>
      <c r="D34" s="1">
        <v>146</v>
      </c>
    </row>
    <row r="35" spans="1:5" x14ac:dyDescent="0.3">
      <c r="A35">
        <v>49</v>
      </c>
      <c r="B35" s="7">
        <v>45086</v>
      </c>
      <c r="C35" t="s">
        <v>13</v>
      </c>
      <c r="D35" s="1">
        <v>136</v>
      </c>
    </row>
    <row r="36" spans="1:5" x14ac:dyDescent="0.3">
      <c r="A36">
        <v>66</v>
      </c>
      <c r="B36" s="7">
        <v>45088</v>
      </c>
      <c r="C36" t="s">
        <v>13</v>
      </c>
      <c r="D36" s="1">
        <v>109</v>
      </c>
    </row>
    <row r="37" spans="1:5" x14ac:dyDescent="0.3">
      <c r="A37">
        <v>86</v>
      </c>
      <c r="B37" s="7">
        <v>45094</v>
      </c>
      <c r="C37" t="s">
        <v>13</v>
      </c>
      <c r="D37" s="1">
        <v>146</v>
      </c>
    </row>
    <row r="38" spans="1:5" x14ac:dyDescent="0.3">
      <c r="A38">
        <v>103</v>
      </c>
      <c r="B38" s="7">
        <v>45097</v>
      </c>
      <c r="C38" t="s">
        <v>13</v>
      </c>
      <c r="D38" s="1">
        <v>167</v>
      </c>
    </row>
    <row r="39" spans="1:5" x14ac:dyDescent="0.3">
      <c r="A39">
        <v>128</v>
      </c>
      <c r="B39" s="7">
        <v>45101</v>
      </c>
      <c r="C39" t="s">
        <v>13</v>
      </c>
      <c r="D39" s="1">
        <v>176</v>
      </c>
    </row>
    <row r="40" spans="1:5" x14ac:dyDescent="0.3">
      <c r="A40">
        <v>30</v>
      </c>
      <c r="B40" s="7">
        <v>45080</v>
      </c>
      <c r="C40" t="s">
        <v>39</v>
      </c>
      <c r="D40" s="1">
        <v>50</v>
      </c>
    </row>
    <row r="41" spans="1:5" x14ac:dyDescent="0.3">
      <c r="A41">
        <v>98</v>
      </c>
      <c r="B41" s="7">
        <v>45097</v>
      </c>
      <c r="C41" t="s">
        <v>322</v>
      </c>
      <c r="E41" s="1">
        <v>1457.24</v>
      </c>
    </row>
    <row r="42" spans="1:5" x14ac:dyDescent="0.3">
      <c r="A42">
        <v>93</v>
      </c>
      <c r="B42" s="7">
        <v>45096</v>
      </c>
      <c r="C42" t="s">
        <v>320</v>
      </c>
      <c r="E42" s="1">
        <v>2676.52</v>
      </c>
    </row>
    <row r="43" spans="1:5" x14ac:dyDescent="0.3">
      <c r="A43">
        <v>41</v>
      </c>
      <c r="B43" s="7">
        <v>45083</v>
      </c>
      <c r="C43" t="s">
        <v>312</v>
      </c>
      <c r="E43" s="1">
        <v>4827</v>
      </c>
    </row>
    <row r="44" spans="1:5" x14ac:dyDescent="0.3">
      <c r="A44">
        <v>4</v>
      </c>
      <c r="B44" s="7">
        <v>45073</v>
      </c>
      <c r="C44" t="s">
        <v>3</v>
      </c>
      <c r="D44" s="1">
        <v>32.950000000000003</v>
      </c>
    </row>
    <row r="45" spans="1:5" x14ac:dyDescent="0.3">
      <c r="A45">
        <v>20</v>
      </c>
      <c r="B45" s="7">
        <v>45077</v>
      </c>
      <c r="C45" t="s">
        <v>3</v>
      </c>
      <c r="D45" s="1">
        <v>31.65</v>
      </c>
    </row>
    <row r="46" spans="1:5" x14ac:dyDescent="0.3">
      <c r="A46">
        <v>43</v>
      </c>
      <c r="B46" s="7">
        <v>45083</v>
      </c>
      <c r="C46" t="s">
        <v>3</v>
      </c>
      <c r="D46" s="1">
        <v>124.77</v>
      </c>
    </row>
    <row r="47" spans="1:5" x14ac:dyDescent="0.3">
      <c r="A47">
        <v>46</v>
      </c>
      <c r="B47" s="7">
        <v>45085</v>
      </c>
      <c r="C47" t="s">
        <v>3</v>
      </c>
      <c r="D47" s="1">
        <v>130.29</v>
      </c>
    </row>
    <row r="48" spans="1:5" x14ac:dyDescent="0.3">
      <c r="A48">
        <v>48</v>
      </c>
      <c r="B48" s="7">
        <v>45086</v>
      </c>
      <c r="C48" t="s">
        <v>3</v>
      </c>
      <c r="D48" s="1">
        <v>48.45</v>
      </c>
    </row>
    <row r="49" spans="1:4" x14ac:dyDescent="0.3">
      <c r="A49">
        <v>75</v>
      </c>
      <c r="B49" s="7">
        <v>45090</v>
      </c>
      <c r="C49" t="s">
        <v>3</v>
      </c>
      <c r="D49" s="1">
        <v>83.18</v>
      </c>
    </row>
    <row r="50" spans="1:4" x14ac:dyDescent="0.3">
      <c r="A50">
        <v>89</v>
      </c>
      <c r="B50" s="7">
        <v>45095</v>
      </c>
      <c r="C50" t="s">
        <v>3</v>
      </c>
      <c r="D50" s="1">
        <v>193.03</v>
      </c>
    </row>
    <row r="51" spans="1:4" x14ac:dyDescent="0.3">
      <c r="A51">
        <v>132</v>
      </c>
      <c r="B51" s="7">
        <v>45101</v>
      </c>
      <c r="C51" t="s">
        <v>3</v>
      </c>
      <c r="D51" s="1">
        <v>32.049999999999997</v>
      </c>
    </row>
    <row r="52" spans="1:4" x14ac:dyDescent="0.3">
      <c r="A52">
        <v>144</v>
      </c>
      <c r="B52" s="7">
        <v>45104</v>
      </c>
      <c r="C52" t="s">
        <v>3</v>
      </c>
      <c r="D52" s="1">
        <v>81.62</v>
      </c>
    </row>
    <row r="53" spans="1:4" x14ac:dyDescent="0.3">
      <c r="A53">
        <v>100</v>
      </c>
      <c r="B53" s="7">
        <v>45097</v>
      </c>
      <c r="C53" t="s">
        <v>14</v>
      </c>
      <c r="D53" s="1">
        <v>31.5</v>
      </c>
    </row>
    <row r="54" spans="1:4" x14ac:dyDescent="0.3">
      <c r="A54">
        <v>114</v>
      </c>
      <c r="B54" s="7">
        <v>45100</v>
      </c>
      <c r="C54" t="s">
        <v>14</v>
      </c>
      <c r="D54" s="1">
        <v>39.700000000000003</v>
      </c>
    </row>
    <row r="55" spans="1:4" x14ac:dyDescent="0.3">
      <c r="A55">
        <v>11</v>
      </c>
      <c r="B55" s="7">
        <v>45074</v>
      </c>
      <c r="C55" t="s">
        <v>94</v>
      </c>
      <c r="D55" s="1">
        <v>78.05</v>
      </c>
    </row>
    <row r="56" spans="1:4" x14ac:dyDescent="0.3">
      <c r="A56">
        <v>12</v>
      </c>
      <c r="B56" s="7">
        <v>45074</v>
      </c>
      <c r="C56" t="s">
        <v>94</v>
      </c>
      <c r="D56" s="1">
        <v>11.4</v>
      </c>
    </row>
    <row r="57" spans="1:4" x14ac:dyDescent="0.3">
      <c r="A57">
        <v>73</v>
      </c>
      <c r="B57" s="7">
        <v>45089</v>
      </c>
      <c r="C57" t="s">
        <v>94</v>
      </c>
      <c r="D57" s="1">
        <v>20.9</v>
      </c>
    </row>
    <row r="58" spans="1:4" x14ac:dyDescent="0.3">
      <c r="A58">
        <v>78</v>
      </c>
      <c r="B58" s="7">
        <v>45091</v>
      </c>
      <c r="C58" t="s">
        <v>94</v>
      </c>
      <c r="D58" s="1">
        <v>11.35</v>
      </c>
    </row>
    <row r="59" spans="1:4" x14ac:dyDescent="0.3">
      <c r="A59">
        <v>101</v>
      </c>
      <c r="B59" s="7">
        <v>45097</v>
      </c>
      <c r="C59" t="s">
        <v>94</v>
      </c>
      <c r="D59" s="1">
        <v>28.85</v>
      </c>
    </row>
    <row r="60" spans="1:4" x14ac:dyDescent="0.3">
      <c r="A60">
        <v>52</v>
      </c>
      <c r="B60" s="7">
        <v>45087</v>
      </c>
      <c r="C60" t="s">
        <v>37</v>
      </c>
      <c r="D60" s="1">
        <v>88.34</v>
      </c>
    </row>
    <row r="61" spans="1:4" x14ac:dyDescent="0.3">
      <c r="A61">
        <v>53</v>
      </c>
      <c r="B61" s="7">
        <v>45087</v>
      </c>
      <c r="C61" t="s">
        <v>37</v>
      </c>
      <c r="D61" s="1">
        <v>32</v>
      </c>
    </row>
    <row r="62" spans="1:4" x14ac:dyDescent="0.3">
      <c r="A62">
        <v>133</v>
      </c>
      <c r="B62" s="7">
        <v>45101</v>
      </c>
      <c r="C62" t="s">
        <v>37</v>
      </c>
      <c r="D62" s="1">
        <v>32</v>
      </c>
    </row>
    <row r="63" spans="1:4" x14ac:dyDescent="0.3">
      <c r="A63">
        <v>106</v>
      </c>
      <c r="B63" s="7">
        <v>45098</v>
      </c>
      <c r="C63" t="s">
        <v>195</v>
      </c>
      <c r="D63" s="1">
        <v>70.150000000000006</v>
      </c>
    </row>
    <row r="64" spans="1:4" x14ac:dyDescent="0.3">
      <c r="A64">
        <v>7</v>
      </c>
      <c r="B64" s="7">
        <v>45073</v>
      </c>
      <c r="C64" t="s">
        <v>135</v>
      </c>
      <c r="D64" s="1">
        <v>46.96</v>
      </c>
    </row>
    <row r="65" spans="1:5" x14ac:dyDescent="0.3">
      <c r="A65">
        <v>14</v>
      </c>
      <c r="B65" s="7">
        <v>45074</v>
      </c>
      <c r="C65" t="s">
        <v>135</v>
      </c>
      <c r="D65" s="1">
        <v>419.59</v>
      </c>
    </row>
    <row r="66" spans="1:5" x14ac:dyDescent="0.3">
      <c r="A66">
        <v>15</v>
      </c>
      <c r="B66" s="7">
        <v>45074</v>
      </c>
      <c r="C66" t="s">
        <v>135</v>
      </c>
      <c r="D66" s="1">
        <v>63.94</v>
      </c>
    </row>
    <row r="67" spans="1:5" x14ac:dyDescent="0.3">
      <c r="A67">
        <v>22</v>
      </c>
      <c r="B67" s="7">
        <v>45077</v>
      </c>
      <c r="C67" t="s">
        <v>135</v>
      </c>
      <c r="D67" s="1">
        <v>207.38</v>
      </c>
    </row>
    <row r="68" spans="1:5" x14ac:dyDescent="0.3">
      <c r="A68">
        <v>54</v>
      </c>
      <c r="B68" s="7">
        <v>45087</v>
      </c>
      <c r="C68" t="s">
        <v>135</v>
      </c>
      <c r="D68" s="1">
        <v>227.93</v>
      </c>
    </row>
    <row r="69" spans="1:5" x14ac:dyDescent="0.3">
      <c r="A69">
        <v>56</v>
      </c>
      <c r="B69" s="7">
        <v>45087</v>
      </c>
      <c r="C69" t="s">
        <v>135</v>
      </c>
      <c r="D69" s="1">
        <v>37.58</v>
      </c>
    </row>
    <row r="70" spans="1:5" x14ac:dyDescent="0.3">
      <c r="A70">
        <v>57</v>
      </c>
      <c r="B70" s="7">
        <v>45087</v>
      </c>
      <c r="C70" t="s">
        <v>135</v>
      </c>
      <c r="D70" s="1">
        <v>14.95</v>
      </c>
    </row>
    <row r="71" spans="1:5" x14ac:dyDescent="0.3">
      <c r="A71">
        <v>79</v>
      </c>
      <c r="B71" s="7">
        <v>45091</v>
      </c>
      <c r="C71" t="s">
        <v>135</v>
      </c>
      <c r="D71" s="1">
        <v>110.21</v>
      </c>
    </row>
    <row r="72" spans="1:5" x14ac:dyDescent="0.3">
      <c r="A72">
        <v>80</v>
      </c>
      <c r="B72" s="7">
        <v>45091</v>
      </c>
      <c r="C72" t="s">
        <v>135</v>
      </c>
      <c r="D72" s="1">
        <v>67.75</v>
      </c>
    </row>
    <row r="73" spans="1:5" x14ac:dyDescent="0.3">
      <c r="A73">
        <v>81</v>
      </c>
      <c r="B73" s="7">
        <v>45091</v>
      </c>
      <c r="C73" t="s">
        <v>135</v>
      </c>
      <c r="D73" s="1">
        <v>2.99</v>
      </c>
    </row>
    <row r="74" spans="1:5" x14ac:dyDescent="0.3">
      <c r="A74">
        <v>97</v>
      </c>
      <c r="B74" s="7">
        <v>45096</v>
      </c>
      <c r="C74" t="s">
        <v>135</v>
      </c>
      <c r="D74" s="1">
        <v>138.37</v>
      </c>
    </row>
    <row r="75" spans="1:5" x14ac:dyDescent="0.3">
      <c r="A75">
        <v>108</v>
      </c>
      <c r="B75" s="7">
        <v>45098</v>
      </c>
      <c r="C75" t="s">
        <v>135</v>
      </c>
      <c r="D75" s="1">
        <v>2.99</v>
      </c>
    </row>
    <row r="76" spans="1:5" x14ac:dyDescent="0.3">
      <c r="A76">
        <v>109</v>
      </c>
      <c r="B76" s="7">
        <v>45098</v>
      </c>
      <c r="C76" t="s">
        <v>135</v>
      </c>
      <c r="D76" s="1">
        <v>82.94</v>
      </c>
    </row>
    <row r="77" spans="1:5" x14ac:dyDescent="0.3">
      <c r="A77">
        <v>123</v>
      </c>
      <c r="B77" s="7">
        <v>45100</v>
      </c>
      <c r="C77" t="s">
        <v>135</v>
      </c>
      <c r="D77" s="1">
        <v>141.72</v>
      </c>
    </row>
    <row r="78" spans="1:5" x14ac:dyDescent="0.3">
      <c r="A78">
        <v>124</v>
      </c>
      <c r="B78" s="7">
        <v>45100</v>
      </c>
      <c r="C78" t="s">
        <v>135</v>
      </c>
      <c r="D78" s="1">
        <v>2.99</v>
      </c>
    </row>
    <row r="79" spans="1:5" x14ac:dyDescent="0.3">
      <c r="A79">
        <v>125</v>
      </c>
      <c r="B79" s="7">
        <v>45100</v>
      </c>
      <c r="C79" t="s">
        <v>135</v>
      </c>
      <c r="D79" s="1">
        <v>111.24</v>
      </c>
    </row>
    <row r="80" spans="1:5" x14ac:dyDescent="0.3">
      <c r="A80">
        <v>87</v>
      </c>
      <c r="B80" s="7">
        <v>45094</v>
      </c>
      <c r="C80" t="s">
        <v>268</v>
      </c>
      <c r="E80" s="1">
        <v>175.98</v>
      </c>
    </row>
    <row r="81" spans="1:5" x14ac:dyDescent="0.3">
      <c r="A81">
        <v>122</v>
      </c>
      <c r="B81" s="7">
        <v>45100</v>
      </c>
      <c r="C81" t="s">
        <v>205</v>
      </c>
      <c r="E81" s="1">
        <v>96</v>
      </c>
    </row>
    <row r="82" spans="1:5" x14ac:dyDescent="0.3">
      <c r="A82">
        <v>55</v>
      </c>
      <c r="B82" s="7">
        <v>45087</v>
      </c>
      <c r="C82" t="s">
        <v>330</v>
      </c>
      <c r="E82" s="1">
        <v>89.97</v>
      </c>
    </row>
    <row r="83" spans="1:5" x14ac:dyDescent="0.3">
      <c r="A83">
        <v>104</v>
      </c>
      <c r="B83" s="7">
        <v>45098</v>
      </c>
      <c r="C83" t="s">
        <v>331</v>
      </c>
      <c r="E83" s="1">
        <v>64</v>
      </c>
    </row>
    <row r="84" spans="1:5" x14ac:dyDescent="0.3">
      <c r="A84">
        <v>147</v>
      </c>
      <c r="B84" s="7">
        <v>45105</v>
      </c>
      <c r="C84" t="s">
        <v>75</v>
      </c>
      <c r="D84" s="1">
        <v>19.510000000000002</v>
      </c>
    </row>
    <row r="85" spans="1:5" x14ac:dyDescent="0.3">
      <c r="A85">
        <v>27</v>
      </c>
      <c r="B85" s="7">
        <v>45079</v>
      </c>
      <c r="C85" t="s">
        <v>9</v>
      </c>
      <c r="D85" s="1">
        <v>6.64</v>
      </c>
    </row>
    <row r="86" spans="1:5" x14ac:dyDescent="0.3">
      <c r="A86">
        <v>70</v>
      </c>
      <c r="B86" s="7">
        <v>45089</v>
      </c>
      <c r="C86" t="s">
        <v>9</v>
      </c>
      <c r="D86" s="1">
        <v>6.51</v>
      </c>
    </row>
    <row r="87" spans="1:5" x14ac:dyDescent="0.3">
      <c r="A87">
        <v>69</v>
      </c>
      <c r="B87" s="7">
        <v>45088</v>
      </c>
      <c r="C87" t="s">
        <v>168</v>
      </c>
      <c r="D87" s="1">
        <v>29</v>
      </c>
    </row>
    <row r="88" spans="1:5" x14ac:dyDescent="0.3">
      <c r="A88">
        <v>59</v>
      </c>
      <c r="B88" s="7">
        <v>45088</v>
      </c>
      <c r="C88" t="s">
        <v>22</v>
      </c>
      <c r="D88" s="1">
        <v>4.5999999999999996</v>
      </c>
    </row>
    <row r="89" spans="1:5" x14ac:dyDescent="0.3">
      <c r="A89">
        <v>36</v>
      </c>
      <c r="B89" s="7">
        <v>45081</v>
      </c>
      <c r="C89" t="s">
        <v>310</v>
      </c>
      <c r="D89" s="1">
        <v>5.26</v>
      </c>
    </row>
    <row r="90" spans="1:5" x14ac:dyDescent="0.3">
      <c r="A90">
        <v>17</v>
      </c>
      <c r="B90" s="7">
        <v>45075</v>
      </c>
      <c r="C90" t="s">
        <v>4</v>
      </c>
      <c r="D90" s="1">
        <v>26.7</v>
      </c>
    </row>
    <row r="91" spans="1:5" x14ac:dyDescent="0.3">
      <c r="A91">
        <v>39</v>
      </c>
      <c r="B91" s="7">
        <v>45082</v>
      </c>
      <c r="C91" t="s">
        <v>4</v>
      </c>
      <c r="D91" s="1">
        <v>26.7</v>
      </c>
    </row>
    <row r="92" spans="1:5" x14ac:dyDescent="0.3">
      <c r="A92">
        <v>102</v>
      </c>
      <c r="B92" s="7">
        <v>45097</v>
      </c>
      <c r="C92" t="s">
        <v>4</v>
      </c>
      <c r="D92" s="1">
        <v>26.7</v>
      </c>
    </row>
    <row r="93" spans="1:5" x14ac:dyDescent="0.3">
      <c r="A93">
        <v>140</v>
      </c>
      <c r="B93" s="7">
        <v>45103</v>
      </c>
      <c r="C93" t="s">
        <v>4</v>
      </c>
      <c r="D93" s="1">
        <v>26.7</v>
      </c>
    </row>
    <row r="94" spans="1:5" x14ac:dyDescent="0.3">
      <c r="A94">
        <v>44</v>
      </c>
      <c r="B94" s="7">
        <v>45084</v>
      </c>
      <c r="C94" t="s">
        <v>101</v>
      </c>
      <c r="D94" s="1">
        <v>8.6</v>
      </c>
    </row>
    <row r="95" spans="1:5" x14ac:dyDescent="0.3">
      <c r="A95">
        <v>8</v>
      </c>
      <c r="B95" s="7">
        <v>45073</v>
      </c>
      <c r="C95" t="s">
        <v>171</v>
      </c>
      <c r="D95" s="1">
        <v>58.1</v>
      </c>
    </row>
    <row r="96" spans="1:5" x14ac:dyDescent="0.3">
      <c r="A96">
        <v>82</v>
      </c>
      <c r="B96" s="7">
        <v>45091</v>
      </c>
      <c r="C96" t="s">
        <v>117</v>
      </c>
      <c r="D96" s="1">
        <v>179</v>
      </c>
    </row>
    <row r="97" spans="1:4" x14ac:dyDescent="0.3">
      <c r="A97">
        <v>126</v>
      </c>
      <c r="B97" s="7">
        <v>45100</v>
      </c>
      <c r="C97" t="s">
        <v>245</v>
      </c>
      <c r="D97" s="1">
        <v>158</v>
      </c>
    </row>
    <row r="98" spans="1:4" x14ac:dyDescent="0.3">
      <c r="A98">
        <v>63</v>
      </c>
      <c r="B98" s="7">
        <v>45088</v>
      </c>
      <c r="C98" t="s">
        <v>53</v>
      </c>
      <c r="D98" s="1">
        <v>19</v>
      </c>
    </row>
    <row r="99" spans="1:4" x14ac:dyDescent="0.3">
      <c r="A99">
        <v>64</v>
      </c>
      <c r="B99" s="7">
        <v>45088</v>
      </c>
      <c r="C99" t="s">
        <v>53</v>
      </c>
      <c r="D99" s="1">
        <v>0.15</v>
      </c>
    </row>
    <row r="100" spans="1:4" x14ac:dyDescent="0.3">
      <c r="A100">
        <v>99</v>
      </c>
      <c r="B100" s="7">
        <v>45097</v>
      </c>
      <c r="C100" t="s">
        <v>53</v>
      </c>
      <c r="D100" s="1">
        <v>156.30000000000001</v>
      </c>
    </row>
    <row r="101" spans="1:4" x14ac:dyDescent="0.3">
      <c r="A101">
        <v>130</v>
      </c>
      <c r="B101" s="7">
        <v>45101</v>
      </c>
      <c r="C101" t="s">
        <v>53</v>
      </c>
      <c r="D101" s="1">
        <v>97</v>
      </c>
    </row>
    <row r="102" spans="1:4" x14ac:dyDescent="0.3">
      <c r="A102">
        <v>115</v>
      </c>
      <c r="B102" s="7">
        <v>45100</v>
      </c>
      <c r="C102" t="s">
        <v>323</v>
      </c>
      <c r="D102" s="1">
        <v>4.5</v>
      </c>
    </row>
    <row r="103" spans="1:4" x14ac:dyDescent="0.3">
      <c r="A103">
        <v>21</v>
      </c>
      <c r="B103" s="7">
        <v>45077</v>
      </c>
      <c r="C103" t="s">
        <v>235</v>
      </c>
      <c r="D103" s="1">
        <v>15.65</v>
      </c>
    </row>
    <row r="104" spans="1:4" x14ac:dyDescent="0.3">
      <c r="A104">
        <v>136</v>
      </c>
      <c r="B104" s="7">
        <v>45102</v>
      </c>
      <c r="C104" t="s">
        <v>329</v>
      </c>
      <c r="D104" s="1">
        <v>5.65</v>
      </c>
    </row>
    <row r="105" spans="1:4" x14ac:dyDescent="0.3">
      <c r="A105">
        <v>88</v>
      </c>
      <c r="B105" s="7">
        <v>45094</v>
      </c>
      <c r="C105" t="s">
        <v>318</v>
      </c>
      <c r="D105" s="1">
        <v>14.99</v>
      </c>
    </row>
    <row r="106" spans="1:4" x14ac:dyDescent="0.3">
      <c r="A106">
        <v>32</v>
      </c>
      <c r="B106" s="7">
        <v>45081</v>
      </c>
      <c r="C106" t="s">
        <v>309</v>
      </c>
      <c r="D106" s="1">
        <v>45.15</v>
      </c>
    </row>
    <row r="107" spans="1:4" x14ac:dyDescent="0.3">
      <c r="A107">
        <v>85</v>
      </c>
      <c r="B107" s="7">
        <v>45094</v>
      </c>
      <c r="C107" t="s">
        <v>105</v>
      </c>
      <c r="D107" s="1">
        <v>193.73</v>
      </c>
    </row>
    <row r="108" spans="1:4" x14ac:dyDescent="0.3">
      <c r="A108">
        <v>28</v>
      </c>
      <c r="B108" s="7">
        <v>45079</v>
      </c>
      <c r="C108" t="s">
        <v>307</v>
      </c>
      <c r="D108" s="1">
        <v>36.380000000000003</v>
      </c>
    </row>
    <row r="109" spans="1:4" x14ac:dyDescent="0.3">
      <c r="A109">
        <v>37</v>
      </c>
      <c r="B109" s="7">
        <v>45081</v>
      </c>
      <c r="C109" t="s">
        <v>1</v>
      </c>
      <c r="D109" s="1">
        <v>47</v>
      </c>
    </row>
    <row r="110" spans="1:4" x14ac:dyDescent="0.3">
      <c r="A110">
        <v>83</v>
      </c>
      <c r="B110" s="7">
        <v>45092</v>
      </c>
      <c r="C110" t="s">
        <v>58</v>
      </c>
      <c r="D110" s="1">
        <v>411.32</v>
      </c>
    </row>
    <row r="111" spans="1:4" x14ac:dyDescent="0.3">
      <c r="A111">
        <v>68</v>
      </c>
      <c r="B111" s="7">
        <v>45088</v>
      </c>
      <c r="C111" t="s">
        <v>35</v>
      </c>
      <c r="D111" s="1">
        <v>12.49</v>
      </c>
    </row>
    <row r="112" spans="1:4" x14ac:dyDescent="0.3">
      <c r="A112">
        <v>47</v>
      </c>
      <c r="B112" s="7">
        <v>45085</v>
      </c>
      <c r="C112" t="s">
        <v>314</v>
      </c>
      <c r="D112" s="1">
        <v>6.49</v>
      </c>
    </row>
    <row r="113" spans="1:4" x14ac:dyDescent="0.3">
      <c r="A113">
        <v>45</v>
      </c>
      <c r="B113" s="7">
        <v>45084</v>
      </c>
      <c r="C113" t="s">
        <v>313</v>
      </c>
      <c r="D113" s="1">
        <v>10.99</v>
      </c>
    </row>
    <row r="114" spans="1:4" x14ac:dyDescent="0.3">
      <c r="A114">
        <v>146</v>
      </c>
      <c r="B114" s="7">
        <v>45104</v>
      </c>
      <c r="C114" t="s">
        <v>191</v>
      </c>
      <c r="D114" s="1">
        <v>68.39</v>
      </c>
    </row>
    <row r="115" spans="1:4" x14ac:dyDescent="0.3">
      <c r="A115">
        <v>38</v>
      </c>
      <c r="B115" s="7">
        <v>45081</v>
      </c>
      <c r="C115" t="s">
        <v>311</v>
      </c>
      <c r="D115" s="1">
        <v>41</v>
      </c>
    </row>
    <row r="116" spans="1:4" x14ac:dyDescent="0.3">
      <c r="A116">
        <v>137</v>
      </c>
      <c r="B116" s="7">
        <v>45102</v>
      </c>
      <c r="C116" t="s">
        <v>211</v>
      </c>
      <c r="D116" s="1">
        <v>19.98</v>
      </c>
    </row>
    <row r="117" spans="1:4" x14ac:dyDescent="0.3">
      <c r="A117">
        <v>91</v>
      </c>
      <c r="B117" s="7">
        <v>45095</v>
      </c>
      <c r="C117" t="s">
        <v>319</v>
      </c>
      <c r="D117" s="1">
        <v>154.5</v>
      </c>
    </row>
    <row r="118" spans="1:4" x14ac:dyDescent="0.3">
      <c r="A118">
        <v>33</v>
      </c>
      <c r="B118" s="7">
        <v>45081</v>
      </c>
      <c r="C118" t="s">
        <v>20</v>
      </c>
      <c r="D118" s="1">
        <v>6.5</v>
      </c>
    </row>
    <row r="119" spans="1:4" x14ac:dyDescent="0.3">
      <c r="A119">
        <v>61</v>
      </c>
      <c r="B119" s="7">
        <v>45088</v>
      </c>
      <c r="C119" t="s">
        <v>20</v>
      </c>
      <c r="D119" s="1">
        <v>14.45</v>
      </c>
    </row>
    <row r="120" spans="1:4" x14ac:dyDescent="0.3">
      <c r="A120">
        <v>62</v>
      </c>
      <c r="B120" s="7">
        <v>45088</v>
      </c>
      <c r="C120" t="s">
        <v>20</v>
      </c>
      <c r="D120" s="1">
        <v>0.75</v>
      </c>
    </row>
    <row r="121" spans="1:4" x14ac:dyDescent="0.3">
      <c r="A121">
        <v>90</v>
      </c>
      <c r="B121" s="7">
        <v>45095</v>
      </c>
      <c r="C121" t="s">
        <v>15</v>
      </c>
      <c r="D121" s="1">
        <v>11.44</v>
      </c>
    </row>
    <row r="122" spans="1:4" x14ac:dyDescent="0.3">
      <c r="A122">
        <v>110</v>
      </c>
      <c r="B122" s="7">
        <v>45098</v>
      </c>
      <c r="C122" t="s">
        <v>15</v>
      </c>
      <c r="D122" s="1">
        <v>5.9</v>
      </c>
    </row>
    <row r="123" spans="1:4" x14ac:dyDescent="0.3">
      <c r="A123">
        <v>77</v>
      </c>
      <c r="B123" s="7">
        <v>45091</v>
      </c>
      <c r="C123" t="s">
        <v>317</v>
      </c>
      <c r="D123" s="1">
        <v>5.56</v>
      </c>
    </row>
    <row r="124" spans="1:4" x14ac:dyDescent="0.3">
      <c r="A124">
        <v>119</v>
      </c>
      <c r="B124" s="7">
        <v>45100</v>
      </c>
      <c r="C124" t="s">
        <v>97</v>
      </c>
      <c r="D124" s="1">
        <v>30.7</v>
      </c>
    </row>
    <row r="125" spans="1:4" x14ac:dyDescent="0.3">
      <c r="A125">
        <v>120</v>
      </c>
      <c r="B125" s="7">
        <v>45100</v>
      </c>
      <c r="C125" t="s">
        <v>97</v>
      </c>
      <c r="D125" s="1">
        <v>13.5</v>
      </c>
    </row>
    <row r="126" spans="1:4" x14ac:dyDescent="0.3">
      <c r="A126">
        <v>134</v>
      </c>
      <c r="B126" s="7">
        <v>45101</v>
      </c>
      <c r="C126" t="s">
        <v>327</v>
      </c>
      <c r="D126" s="1">
        <v>97</v>
      </c>
    </row>
    <row r="127" spans="1:4" x14ac:dyDescent="0.3">
      <c r="A127">
        <v>72</v>
      </c>
      <c r="B127" s="7">
        <v>45089</v>
      </c>
      <c r="C127" t="s">
        <v>263</v>
      </c>
      <c r="D127" s="1">
        <v>61.75</v>
      </c>
    </row>
    <row r="128" spans="1:4" x14ac:dyDescent="0.3">
      <c r="A128">
        <v>117</v>
      </c>
      <c r="B128" s="7">
        <v>45100</v>
      </c>
      <c r="C128" t="s">
        <v>324</v>
      </c>
      <c r="D128" s="1">
        <v>4.5</v>
      </c>
    </row>
    <row r="129" spans="1:5" x14ac:dyDescent="0.3">
      <c r="A129">
        <v>96</v>
      </c>
      <c r="B129" s="7">
        <v>45096</v>
      </c>
      <c r="C129" t="s">
        <v>66</v>
      </c>
      <c r="D129" s="1">
        <v>5</v>
      </c>
    </row>
    <row r="130" spans="1:5" x14ac:dyDescent="0.3">
      <c r="A130">
        <v>142</v>
      </c>
      <c r="B130" s="7">
        <v>45103</v>
      </c>
      <c r="C130" t="s">
        <v>66</v>
      </c>
      <c r="D130" s="1">
        <v>5.5</v>
      </c>
    </row>
    <row r="131" spans="1:5" x14ac:dyDescent="0.3">
      <c r="A131">
        <v>60</v>
      </c>
      <c r="B131" s="7">
        <v>45088</v>
      </c>
      <c r="C131" t="s">
        <v>315</v>
      </c>
      <c r="D131" s="1">
        <v>13.5</v>
      </c>
    </row>
    <row r="132" spans="1:5" x14ac:dyDescent="0.3">
      <c r="A132">
        <v>10</v>
      </c>
      <c r="B132" s="7">
        <v>45073</v>
      </c>
      <c r="C132" t="s">
        <v>124</v>
      </c>
      <c r="D132" s="1">
        <v>6.06</v>
      </c>
    </row>
    <row r="133" spans="1:5" x14ac:dyDescent="0.3">
      <c r="A133">
        <v>23</v>
      </c>
      <c r="B133" s="7">
        <v>45078</v>
      </c>
      <c r="C133" t="s">
        <v>124</v>
      </c>
      <c r="D133" s="1">
        <v>34.54</v>
      </c>
    </row>
    <row r="134" spans="1:5" x14ac:dyDescent="0.3">
      <c r="A134">
        <v>139</v>
      </c>
      <c r="B134" s="7">
        <v>45103</v>
      </c>
      <c r="C134" t="s">
        <v>124</v>
      </c>
      <c r="D134" s="1">
        <v>6.06</v>
      </c>
    </row>
    <row r="135" spans="1:5" x14ac:dyDescent="0.3">
      <c r="A135">
        <v>74</v>
      </c>
      <c r="B135" s="7">
        <v>45089</v>
      </c>
      <c r="C135" t="s">
        <v>316</v>
      </c>
      <c r="D135" s="1">
        <v>40</v>
      </c>
    </row>
    <row r="136" spans="1:5" x14ac:dyDescent="0.3">
      <c r="A136">
        <v>34</v>
      </c>
      <c r="B136" s="7">
        <v>45081</v>
      </c>
      <c r="C136" t="s">
        <v>93</v>
      </c>
      <c r="D136" s="1">
        <v>40.15</v>
      </c>
    </row>
    <row r="137" spans="1:5" x14ac:dyDescent="0.3">
      <c r="A137">
        <v>71</v>
      </c>
      <c r="B137" s="7">
        <v>45089</v>
      </c>
      <c r="C137" t="s">
        <v>93</v>
      </c>
      <c r="D137" s="1">
        <v>40</v>
      </c>
    </row>
    <row r="138" spans="1:5" x14ac:dyDescent="0.3">
      <c r="A138">
        <v>65</v>
      </c>
      <c r="B138" s="7">
        <v>45088</v>
      </c>
      <c r="C138" t="s">
        <v>69</v>
      </c>
      <c r="D138" s="1">
        <v>10</v>
      </c>
    </row>
    <row r="139" spans="1:5" x14ac:dyDescent="0.3">
      <c r="A139">
        <v>105</v>
      </c>
      <c r="B139" s="7">
        <v>45098</v>
      </c>
      <c r="C139" t="s">
        <v>69</v>
      </c>
      <c r="D139" s="1">
        <v>63</v>
      </c>
    </row>
    <row r="140" spans="1:5" x14ac:dyDescent="0.3">
      <c r="A140">
        <v>131</v>
      </c>
      <c r="B140" s="7">
        <v>45101</v>
      </c>
      <c r="C140" t="s">
        <v>69</v>
      </c>
      <c r="D140" s="1">
        <v>120</v>
      </c>
    </row>
    <row r="141" spans="1:5" x14ac:dyDescent="0.3">
      <c r="A141">
        <v>42</v>
      </c>
      <c r="B141" s="7">
        <v>45083</v>
      </c>
      <c r="C141" t="s">
        <v>29</v>
      </c>
      <c r="D141" s="1">
        <v>126.02</v>
      </c>
    </row>
    <row r="142" spans="1:5" s="4" customFormat="1" x14ac:dyDescent="0.3">
      <c r="A142" s="4">
        <v>92</v>
      </c>
      <c r="B142" s="11">
        <v>45096</v>
      </c>
      <c r="C142" s="4" t="s">
        <v>50</v>
      </c>
      <c r="D142" s="5">
        <v>840.46</v>
      </c>
      <c r="E142" s="5"/>
    </row>
    <row r="143" spans="1:5" x14ac:dyDescent="0.3">
      <c r="A143">
        <v>127</v>
      </c>
      <c r="B143" s="7">
        <v>45100</v>
      </c>
      <c r="C143" t="s">
        <v>98</v>
      </c>
      <c r="D143" s="1">
        <v>66.599999999999994</v>
      </c>
    </row>
    <row r="144" spans="1:5" x14ac:dyDescent="0.3">
      <c r="A144">
        <v>145</v>
      </c>
      <c r="B144" s="7">
        <v>45104</v>
      </c>
      <c r="C144" t="s">
        <v>260</v>
      </c>
      <c r="D144" s="1">
        <v>32</v>
      </c>
    </row>
    <row r="145" spans="1:9" x14ac:dyDescent="0.3">
      <c r="A145">
        <v>9</v>
      </c>
      <c r="B145" s="7">
        <v>45073</v>
      </c>
      <c r="C145" t="s">
        <v>306</v>
      </c>
      <c r="D145" s="1">
        <v>13.5</v>
      </c>
    </row>
    <row r="146" spans="1:9" x14ac:dyDescent="0.3">
      <c r="A146">
        <v>143</v>
      </c>
      <c r="B146" s="7">
        <v>45103</v>
      </c>
      <c r="C146" t="s">
        <v>41</v>
      </c>
      <c r="D146" s="1">
        <v>305.32</v>
      </c>
    </row>
    <row r="147" spans="1:9" x14ac:dyDescent="0.3">
      <c r="A147">
        <v>29</v>
      </c>
      <c r="B147" s="7">
        <v>45080</v>
      </c>
      <c r="C147" t="s">
        <v>38</v>
      </c>
      <c r="D147" s="1">
        <v>127.11</v>
      </c>
    </row>
    <row r="148" spans="1:9" x14ac:dyDescent="0.3">
      <c r="A148">
        <v>116</v>
      </c>
      <c r="B148" s="7">
        <v>45100</v>
      </c>
      <c r="C148" t="s">
        <v>38</v>
      </c>
      <c r="D148" s="1">
        <v>23.15</v>
      </c>
    </row>
    <row r="149" spans="1:9" x14ac:dyDescent="0.3">
      <c r="B149" s="7"/>
    </row>
    <row r="150" spans="1:9" x14ac:dyDescent="0.3">
      <c r="B150" s="7"/>
    </row>
    <row r="151" spans="1:9" x14ac:dyDescent="0.3">
      <c r="B151" s="7"/>
      <c r="C151" t="s">
        <v>82</v>
      </c>
    </row>
    <row r="152" spans="1:9" x14ac:dyDescent="0.3">
      <c r="B152" s="7"/>
      <c r="C152" t="s">
        <v>79</v>
      </c>
      <c r="D152" s="1">
        <f>SUM(D32:D40)</f>
        <v>1132</v>
      </c>
    </row>
    <row r="153" spans="1:9" x14ac:dyDescent="0.3">
      <c r="B153" s="7"/>
      <c r="C153" t="s">
        <v>83</v>
      </c>
      <c r="D153" s="1">
        <f>SUM(D5:D7,D10:D13,D109)-SUM(E80)</f>
        <v>319.12</v>
      </c>
    </row>
    <row r="154" spans="1:9" x14ac:dyDescent="0.3">
      <c r="B154" s="7"/>
      <c r="C154" t="s">
        <v>85</v>
      </c>
      <c r="D154" s="1">
        <f>SUM(D19:D31)-SUM(E81)</f>
        <v>1436.2200000000003</v>
      </c>
    </row>
    <row r="155" spans="1:9" x14ac:dyDescent="0.3">
      <c r="B155" s="7"/>
      <c r="C155" t="s">
        <v>81</v>
      </c>
      <c r="D155" s="1">
        <f>SUM(D17:D18,D98:D101,D115,D114,D136:D140)-SUM(E83)</f>
        <v>747.47</v>
      </c>
    </row>
    <row r="156" spans="1:9" x14ac:dyDescent="0.3">
      <c r="B156" s="7"/>
      <c r="C156" t="s">
        <v>86</v>
      </c>
      <c r="I156" s="1"/>
    </row>
    <row r="157" spans="1:9" x14ac:dyDescent="0.3">
      <c r="B157" s="7"/>
      <c r="C157" t="s">
        <v>80</v>
      </c>
      <c r="D157" s="1">
        <f>SUM(D90:D93,D104,D95)</f>
        <v>170.55</v>
      </c>
      <c r="H157" s="1"/>
    </row>
    <row r="158" spans="1:9" x14ac:dyDescent="0.3">
      <c r="B158" s="7"/>
      <c r="C158" t="s">
        <v>78</v>
      </c>
      <c r="D158" s="1">
        <f>SUM(D4,D44:D63,D64:D79,D147:D148)-SUM(E82)</f>
        <v>2969.9799999999991</v>
      </c>
    </row>
    <row r="159" spans="1:9" x14ac:dyDescent="0.3">
      <c r="B159" s="7"/>
      <c r="C159" t="s">
        <v>84</v>
      </c>
      <c r="D159" s="1">
        <f>SUM(D105,D118:D120)</f>
        <v>36.69</v>
      </c>
    </row>
    <row r="160" spans="1:9" x14ac:dyDescent="0.3">
      <c r="B160" s="7"/>
      <c r="C160" t="s">
        <v>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l k s w W H O o Z H W k A A A A 9 g A A A B I A H A B D b 2 5 m a W c v U G F j a 2 F n Z S 5 4 b W w g o h g A K K A U A A A A A A A A A A A A A A A A A A A A A A A A A A A A h Y 9 B D o I w F E S v Q r q n L d U Y Q k q J c S u J i d G 4 b U q F R v g Y W i x 3 c + G R v I I Y R d 2 5 n D d v M X O / 3 n g 2 N H V w 0 Z 0 1 L a Q o w h Q F G l R b G C h T 1 L t j G K N M 8 I 1 U J 1 n q Y J T B J o M t U l Q 5 d 0 4 I 8 d 5 j P 8 N t V x J G a U Q O + X q r K t 1 I 9 J H N f z k 0 Y J 0 E p Z H g + 9 c Y w X D E 5 n j B Y k w 5 m S D P D X w F N u 5 9 t j + Q r / r a 9 Z 0 W G s L l j p M p c v L + I B 5 Q S w M E F A A C A A g A l k s w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Z L M F g o i k e 4 D g A A A B E A A A A T A B w A R m 9 y b X V s Y X M v U 2 V j d G l v b j E u b S C i G A A o o B Q A A A A A A A A A A A A A A A A A A A A A A A A A A A A r T k 0 u y c z P U w i G 0 I b W A F B L A Q I t A B Q A A g A I A J Z L M F h z q G R 1 p A A A A P Y A A A A S A A A A A A A A A A A A A A A A A A A A A A B D b 2 5 m a W c v U G F j a 2 F n Z S 5 4 b W x Q S w E C L Q A U A A I A C A C W S z B Y D 8 r p q 6 Q A A A D p A A A A E w A A A A A A A A A A A A A A A A D w A A A A W 0 N v b n R l b n R f V H l w Z X N d L n h t b F B L A Q I t A B Q A A g A I A J Z L M F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f 7 L o y s I 7 2 Q K V C c o D f / o Q y A A A A A A I A A A A A A B B m A A A A A Q A A I A A A A O w u r o c 6 k D y Q z G j L q K T N k J s R A U u h D o + 0 / o r T q l o s V e g 5 A A A A A A 6 A A A A A A g A A I A A A A H Y z u d i t 4 c c T V S o O I 4 9 r V r 2 Y y 1 / R H P s f 2 T x a x E F Z o m C k U A A A A B I E W W w L 6 B O H K L U 8 B J W p j X 7 Y o l P e 6 v X U d R d V 3 e b l N f w l u P W f n f 8 R s I l j l Q k B Y k G t n I w s x 1 R Y 3 a j 1 / + P q 9 q f y M G m O O / O P j 4 f H L K u R I N S Q m T 6 M Q A A A A P X y N M D q G j m 1 J G 6 L 2 s O n n H P 5 v 4 o g 6 v R G 2 r g r / d Q 2 B c c d s u o K r K E b K I 6 I K / j m s E 8 7 k + k u p 4 3 G 6 a a Z 5 K f 7 0 X D D f 5 c = < / D a t a M a s h u p > 
</file>

<file path=customXml/itemProps1.xml><?xml version="1.0" encoding="utf-8"?>
<ds:datastoreItem xmlns:ds="http://schemas.openxmlformats.org/officeDocument/2006/customXml" ds:itemID="{06236644-22A8-4B9B-A705-D098BEC88F3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Totals</vt:lpstr>
      <vt:lpstr>1-7204-28 Oct 22 to 28 Nov 22</vt:lpstr>
      <vt:lpstr>2-7204-26 Nov 22 to 28 Dec 22</vt:lpstr>
      <vt:lpstr>3-7204-27 Dec 22 to 29 Jan 23</vt:lpstr>
      <vt:lpstr>4-7204-27 Jan 23 to 28 Feb 23</vt:lpstr>
      <vt:lpstr>5-7204 - 26 Feb 23 to 28 Mar 23</vt:lpstr>
      <vt:lpstr>6-7204 - 28 Apr 23 to 28 May 23</vt:lpstr>
      <vt:lpstr>7-7204-27 Mar 23 to 30 Apr 23</vt:lpstr>
      <vt:lpstr>8-7204-26 May 23 to 28 Jun 23</vt:lpstr>
      <vt:lpstr>9-7204-28 Jun 23 to 30 Jul 23</vt:lpstr>
      <vt:lpstr>10-7204-27 Jul 23 to 28 Aug 23</vt:lpstr>
      <vt:lpstr>11-7204-28 Aug 23 to 28 Sep 23</vt:lpstr>
      <vt:lpstr>12-7204 - 28 Sep 23 to 29</vt:lpstr>
      <vt:lpstr>Totals!Print_Area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Cooke</dc:creator>
  <cp:lastModifiedBy>Stephen Cooke</cp:lastModifiedBy>
  <cp:lastPrinted>2024-01-28T12:53:30Z</cp:lastPrinted>
  <dcterms:created xsi:type="dcterms:W3CDTF">2024-01-10T19:49:33Z</dcterms:created>
  <dcterms:modified xsi:type="dcterms:W3CDTF">2024-01-28T12:53:32Z</dcterms:modified>
</cp:coreProperties>
</file>