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8_{7DCC64AD-A412-44FE-BD39-C0378E75153E}" xr6:coauthVersionLast="47" xr6:coauthVersionMax="47" xr10:uidLastSave="{00000000-0000-0000-0000-000000000000}"/>
  <bookViews>
    <workbookView xWindow="-108" yWindow="-108" windowWidth="23256" windowHeight="12576" xr2:uid="{058D85BA-9695-4F52-93C0-60744C1F72DA}"/>
  </bookViews>
  <sheets>
    <sheet name="Total" sheetId="11" r:id="rId1"/>
    <sheet name="Hard Drives | NVMe | SSD | RAM" sheetId="1" r:id="rId2"/>
    <sheet name="27RU Server | Mining Rig" sheetId="5" r:id="rId3"/>
    <sheet name="Ring Security System | Network" sheetId="4" r:id="rId4"/>
    <sheet name="Consoles | Laptops | etc" sheetId="10" r:id="rId5"/>
  </sheets>
  <definedNames>
    <definedName name="_xlnm.Print_Area" localSheetId="2">'27RU Server | Mining Rig'!$A$1:$D$21</definedName>
    <definedName name="_xlnm.Print_Area" localSheetId="4">'Consoles | Laptops | etc'!$A$1:$D$3</definedName>
    <definedName name="_xlnm.Print_Area" localSheetId="1">'Hard Drives | NVMe | SSD | RAM'!$A$1:$D$11</definedName>
    <definedName name="_xlnm.Print_Area" localSheetId="3">'Ring Security System | Network'!$A$1:$D$21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D22" i="4"/>
  <c r="D14" i="10"/>
  <c r="D9" i="5"/>
  <c r="D7" i="4"/>
  <c r="D12" i="10"/>
  <c r="D10" i="4" l="1"/>
  <c r="D6" i="4"/>
  <c r="D11" i="4"/>
  <c r="D16" i="4"/>
  <c r="D18" i="4"/>
  <c r="D20" i="4"/>
  <c r="D21" i="4" s="1"/>
  <c r="D6" i="1"/>
  <c r="D12" i="5"/>
  <c r="D10" i="5"/>
  <c r="D14" i="5"/>
  <c r="D5" i="1"/>
  <c r="D12" i="1" s="1"/>
  <c r="D24" i="5" l="1"/>
  <c r="C3" i="11" s="1"/>
</calcChain>
</file>

<file path=xl/sharedStrings.xml><?xml version="1.0" encoding="utf-8"?>
<sst xmlns="http://schemas.openxmlformats.org/spreadsheetml/2006/main" count="84" uniqueCount="65">
  <si>
    <t>CS3140 8TB NVMe SSD, Gen4x4</t>
  </si>
  <si>
    <t>Purchase Date:</t>
  </si>
  <si>
    <t>ASUS ROG STRIX GeForce RTX 3090 GAMING OC EDITION 24GB GDDR6X Graphics Card</t>
  </si>
  <si>
    <t>AMD Ryzen Threadripper 3970x CPU processor 3.7ghz 32 core strx4 up to 4.5ghz</t>
  </si>
  <si>
    <t>ASUS ROG STRIX TRX40-XE GAMING Motherboard AMD TRX40 Socket sTRX4 ATX DDR4 Ryzen</t>
  </si>
  <si>
    <t>CORSAIR RM650X MODULAR POWER SUPPLY - CABLES - CP-9020178</t>
  </si>
  <si>
    <t>2 x (G.SKILL Trident Z Neo RGB 32GB DDR4 Desktop RAM Kit 2x 16GB - 3600MHz - CL16 -)</t>
  </si>
  <si>
    <t>Seagate IronWolf Pro ST10000NE0008 10TB 3.5" 7200RPM 256MB NAS Hard Drive</t>
  </si>
  <si>
    <t>Kingston SA400 SSD 240GB 2.5inch SATA 3 Internal Solid State Drive</t>
  </si>
  <si>
    <t>Kingston A400 960GB 2.5" SATA 3 SSD [SA400S37/960G]</t>
  </si>
  <si>
    <t>Samsung 1TB Portable SSD T7 USB3.2Metallic Red MU-PC1T0R</t>
  </si>
  <si>
    <t>Crucial CT8G4SFS824A 8GB</t>
  </si>
  <si>
    <t>Qty.</t>
  </si>
  <si>
    <t>Part:</t>
  </si>
  <si>
    <t>Total:</t>
  </si>
  <si>
    <t>18TB Seagate Exos X18 7200RPM 3.5" SATA III HDD ST18000NM000J</t>
  </si>
  <si>
    <t>Samsung 980 PRO 1TB SSD 7000 PCIe Gen 4 NVMe M.2 2280 Internal Solid State Drive</t>
  </si>
  <si>
    <t>Cyberpower BRIC-LCD UPS - Amazon.com.au - Order 249-6453380-2653464</t>
  </si>
  <si>
    <t>CyberPower Systems BR700ELCD</t>
  </si>
  <si>
    <t>TP-Link 8 Port Gigabit Switch - Amazon.com.au - Order 249-9519299-5249420</t>
  </si>
  <si>
    <t>28-02-2023-NETGEAR 4G LTE Modem</t>
  </si>
  <si>
    <t>Telstra Optus Vodafone 5G4G lte wifi LPDA External Antenna Outdoor Helium 915mHz (403541533218)</t>
  </si>
  <si>
    <t xml:space="preserve">Ring Door View Cam – Smart video doorbell, HD video, 2-way talk | B07PLVLL71 </t>
  </si>
  <si>
    <t>Sun, Mar 5, 2023</t>
  </si>
  <si>
    <t>OpenWRT
Dynalink WiFi 6 AX3600 Router (DL-WRX36), Dual Band, 8-Stream WiFi Router, Wireless Speed Up to 3.6Gbps, MU-MIMO, 2.5G WAN Port, 4 Gigabit LAN Ports, for Home &amp; Gaming (1 Pack) | B096K9SVCT</t>
  </si>
  <si>
    <t>OpenWRT
D-Link DIR-505 Wifi Repeater</t>
  </si>
  <si>
    <t>OpenWRT
Linksys WRT1900ACS 1300 Mbps 4-Port Dual-Band Wi-Fi Router with 1.6 GHz CPU</t>
  </si>
  <si>
    <t>NVIDIA Quadro P2000 5GB Workstation Video Card GPU QUAD Display Port</t>
  </si>
  <si>
    <t>Eyoyo 10 inch Monitor HDMI BNC VGA AV LCD Monitor 1920x1200 IPS Screen Display</t>
  </si>
  <si>
    <t xml:space="preserve">SilverStone RM41-506 Black 4U Rackmount Case No PSU </t>
  </si>
  <si>
    <t>CyberPower 6 Outlets UPS PFC Sinewave 1500VA 900W Uninterruptible Power Supply</t>
  </si>
  <si>
    <t>APC (NBRK0250) NETBOTZ RACK MONITOR 250</t>
  </si>
  <si>
    <t>Corsair HX1000 1000W 80 Plus Platinum Modular Power Supply CP-9020139-AU</t>
  </si>
  <si>
    <t>IceGiant Prosiphon Elite CPU-Kühler | B08VHB8YPZ</t>
  </si>
  <si>
    <t>SiliconDust HD HomeRun Connect HDHR4-2US Dual Network TV Tuner w/ Antenna</t>
  </si>
  <si>
    <t>27RU 800mm Wide x 600mm Deep Grey Outdoor Freestanding Ventilated Cabinet IP45</t>
  </si>
  <si>
    <t>Operating System's: Arch Linux</t>
  </si>
  <si>
    <t>Build Date: Jan 2021</t>
  </si>
  <si>
    <t>Intel Skull Canyon NUC i7-6770HQ 8GB DDR4 256GB SSD NUC6i7KYK Tax INV GST INC</t>
  </si>
  <si>
    <t>2016-2017</t>
  </si>
  <si>
    <t>Market Value:</t>
  </si>
  <si>
    <t>Sony PlayStation 3 Slim Console 160GB + 6 Games + OEM Controller VGC</t>
  </si>
  <si>
    <t>Wii U Black 32GB Console Bundle - Console - Tablet - Motion Camera Sensor Bar</t>
  </si>
  <si>
    <t>ASUS gaming Laptop - G533QS ROG strix SCAR 15 RTX 3080 32GB Ram 300hz 1TB</t>
  </si>
  <si>
    <t>OCULUS QUEST 1 128GB Headset Only - Tested Working</t>
  </si>
  <si>
    <t>Meta Quest 2 256GB Standalone VR Headset - White</t>
  </si>
  <si>
    <t>GALAXY Z FOLD4 5G BLACK 512GB</t>
  </si>
  <si>
    <t>Ring Floodlight Cam Wired Plus (White) Security Camera</t>
  </si>
  <si>
    <t>2024 Pandora's Game Box 17 inch Display 10000 Games IN 1 Mini Arcade Bartops</t>
  </si>
  <si>
    <t>Ring Spotlight Cam Wired Plugged-in HD security camera</t>
  </si>
  <si>
    <t>Grand Total:</t>
  </si>
  <si>
    <t>Intel NUC 12 Extreme Kit, NUC12DCMi7</t>
  </si>
  <si>
    <t>v-Color 64GB (2 x 32GB) ECC SO-DIMM DDR4 2666MHz (PC4-21300) for microservers</t>
  </si>
  <si>
    <t>Hard Drives | NVMe | SSD | RAM</t>
  </si>
  <si>
    <t>Ring Security System | Network</t>
  </si>
  <si>
    <t>Consoles | Laptops | TV, etc</t>
  </si>
  <si>
    <t>NETGEAR Gs724t ProSafe 24 Port Gigabit Smart Switch</t>
  </si>
  <si>
    <t>iBootG2+</t>
  </si>
  <si>
    <t>HP EliteBook 840 G3 14" FHD Laptop i5 6300U 16GB RAM 128GB SSD + 500GB HD Win 10 (266619828341)</t>
  </si>
  <si>
    <t>1 of: ORICO 5 Bay USB 3.0 3.5 inch External Hard Drive Enclosure Support 80TB (5 x 16TB) Aluminum Alloy HDD Enclosure with Fan / 150W / Disk Data Storage (H</t>
  </si>
  <si>
    <t>Kingwin MKS-535TL Aluminum Single Bay Hot Swap Mobile Rack Tray for 25 or 35 SSD HDD</t>
  </si>
  <si>
    <r>
      <rPr>
        <b/>
        <u/>
        <sz val="16"/>
        <rFont val="Calibri"/>
        <family val="2"/>
        <scheme val="minor"/>
      </rPr>
      <t>27RU Server</t>
    </r>
    <r>
      <rPr>
        <b/>
        <u/>
        <sz val="16"/>
        <color theme="1"/>
        <rFont val="Calibri"/>
        <family val="2"/>
        <scheme val="minor"/>
      </rPr>
      <t xml:space="preserve"> | Mining Rig</t>
    </r>
  </si>
  <si>
    <t>Cooler Master EG200 External Graphics Card Enclosure w V SFX 550w Gold PSU</t>
  </si>
  <si>
    <t>Grand Total less 27RU Server / Mining Rig:</t>
  </si>
  <si>
    <t>Total less attached fixtures to home: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</si>
</sst>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4" fontId="0" fillId="0" borderId="0" xfId="0" applyNumberFormat="1"/>
    <xf numFmtId="164" fontId="0" fillId="0" borderId="0" xfId="0" applyNumberFormat="1"/>
    <xf numFmtId="44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44" fontId="1" fillId="0" borderId="3" xfId="0" applyNumberFormat="1" applyFont="1" applyBorder="1"/>
    <xf numFmtId="44" fontId="0" fillId="0" borderId="0" xfId="0" applyNumberFormat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4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4" fontId="0" fillId="2" borderId="0" xfId="0" applyNumberFormat="1" applyFill="1"/>
    <xf numFmtId="44" fontId="0" fillId="2" borderId="0" xfId="0" applyNumberFormat="1" applyFill="1"/>
    <xf numFmtId="44" fontId="0" fillId="2" borderId="0" xfId="0" applyNumberFormat="1" applyFill="1" applyAlignment="1">
      <alignment wrapText="1"/>
    </xf>
    <xf numFmtId="0" fontId="0" fillId="2" borderId="0" xfId="0" applyFill="1"/>
    <xf numFmtId="44" fontId="0" fillId="3" borderId="0" xfId="0" applyNumberFormat="1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44" fontId="0" fillId="2" borderId="0" xfId="0" applyNumberFormat="1" applyFill="1" applyAlignment="1">
      <alignment horizontal="center"/>
    </xf>
    <xf numFmtId="44" fontId="0" fillId="3" borderId="0" xfId="0" applyNumberFormat="1" applyFill="1" applyAlignment="1">
      <alignment wrapText="1"/>
    </xf>
    <xf numFmtId="1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4" fontId="0" fillId="0" borderId="1" xfId="0" applyNumberFormat="1" applyBorder="1" applyAlignment="1">
      <alignment horizontal="right" vertical="center"/>
    </xf>
    <xf numFmtId="44" fontId="2" fillId="0" borderId="0" xfId="0" applyNumberFormat="1" applyFont="1" applyAlignment="1">
      <alignment horizontal="right"/>
    </xf>
    <xf numFmtId="44" fontId="0" fillId="0" borderId="1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164" fontId="0" fillId="3" borderId="0" xfId="0" applyNumberFormat="1" applyFill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44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right"/>
    </xf>
    <xf numFmtId="0" fontId="1" fillId="0" borderId="4" xfId="0" applyFont="1" applyBorder="1"/>
    <xf numFmtId="4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0052-B892-438E-9F26-A1AFCA67096B}">
  <dimension ref="B2:C5"/>
  <sheetViews>
    <sheetView tabSelected="1" workbookViewId="0">
      <selection activeCell="C8" sqref="C8"/>
    </sheetView>
  </sheetViews>
  <sheetFormatPr defaultRowHeight="14.4" x14ac:dyDescent="0.3"/>
  <cols>
    <col min="1" max="1" width="11.33203125" customWidth="1"/>
    <col min="2" max="2" width="36.77734375" bestFit="1" customWidth="1"/>
    <col min="3" max="3" width="11.44140625" bestFit="1" customWidth="1"/>
    <col min="4" max="7" width="11.33203125" customWidth="1"/>
  </cols>
  <sheetData>
    <row r="2" spans="2:3" ht="15" thickBot="1" x14ac:dyDescent="0.35"/>
    <row r="3" spans="2:3" ht="15" thickBot="1" x14ac:dyDescent="0.35">
      <c r="B3" s="18" t="s">
        <v>50</v>
      </c>
      <c r="C3" s="19">
        <f>'Hard Drives | NVMe | SSD | RAM'!D12+'27RU Server | Mining Rig'!D24+'Ring Security System | Network'!D21+'Consoles | Laptops | etc'!D14</f>
        <v>25670.329999999998</v>
      </c>
    </row>
    <row r="4" spans="2:3" ht="15" thickBot="1" x14ac:dyDescent="0.35"/>
    <row r="5" spans="2:3" ht="15" thickBot="1" x14ac:dyDescent="0.35">
      <c r="B5" s="53" t="s">
        <v>63</v>
      </c>
      <c r="C5" s="54">
        <f>'Hard Drives | NVMe | SSD | RAM'!D12+'Ring Security System | Network'!D22+'Consoles | Laptops | etc'!D14</f>
        <v>12847.809999999998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A930-A975-4413-B4F1-C4EEDA7930B6}">
  <dimension ref="A1:E12"/>
  <sheetViews>
    <sheetView zoomScale="70" zoomScaleNormal="70" workbookViewId="0">
      <selection activeCell="B9" sqref="B9"/>
    </sheetView>
  </sheetViews>
  <sheetFormatPr defaultRowHeight="14.4" x14ac:dyDescent="0.3"/>
  <cols>
    <col min="1" max="1" width="4.44140625" style="8" customWidth="1"/>
    <col min="2" max="2" width="42.77734375" style="2" customWidth="1"/>
    <col min="3" max="3" width="29.109375" style="1" customWidth="1"/>
    <col min="4" max="4" width="13.44140625" style="20" bestFit="1" customWidth="1"/>
    <col min="5" max="5" width="60.6640625" customWidth="1"/>
    <col min="6" max="6" width="10.33203125" customWidth="1"/>
    <col min="7" max="7" width="10.33203125" bestFit="1" customWidth="1"/>
  </cols>
  <sheetData>
    <row r="1" spans="1:5" ht="21" x14ac:dyDescent="0.4">
      <c r="A1" s="9" t="s">
        <v>53</v>
      </c>
      <c r="B1" s="10"/>
    </row>
    <row r="2" spans="1:5" ht="15" customHeight="1" x14ac:dyDescent="0.4">
      <c r="A2" s="11"/>
      <c r="B2" s="10"/>
    </row>
    <row r="3" spans="1:5" x14ac:dyDescent="0.3">
      <c r="A3" s="7" t="s">
        <v>12</v>
      </c>
      <c r="B3" s="5" t="s">
        <v>13</v>
      </c>
      <c r="C3" s="14" t="s">
        <v>1</v>
      </c>
      <c r="D3" s="21" t="s">
        <v>40</v>
      </c>
    </row>
    <row r="4" spans="1:5" s="13" customFormat="1" x14ac:dyDescent="0.3">
      <c r="A4" s="8">
        <v>1</v>
      </c>
      <c r="B4" s="42" t="s">
        <v>0</v>
      </c>
      <c r="C4" s="2">
        <v>45312</v>
      </c>
      <c r="D4" s="20">
        <v>900</v>
      </c>
      <c r="E4" s="6"/>
    </row>
    <row r="5" spans="1:5" s="13" customFormat="1" ht="28.8" x14ac:dyDescent="0.3">
      <c r="A5" s="8">
        <v>2</v>
      </c>
      <c r="B5" s="42" t="s">
        <v>15</v>
      </c>
      <c r="C5" s="2">
        <v>45069</v>
      </c>
      <c r="D5" s="20">
        <f>349*2</f>
        <v>698</v>
      </c>
    </row>
    <row r="6" spans="1:5" s="13" customFormat="1" ht="28.8" x14ac:dyDescent="0.3">
      <c r="A6" s="8">
        <v>3</v>
      </c>
      <c r="B6" s="42" t="s">
        <v>16</v>
      </c>
      <c r="C6" s="2">
        <v>44524</v>
      </c>
      <c r="D6" s="20">
        <f>195*3</f>
        <v>585</v>
      </c>
    </row>
    <row r="7" spans="1:5" s="13" customFormat="1" ht="28.8" x14ac:dyDescent="0.3">
      <c r="A7" s="8">
        <v>1</v>
      </c>
      <c r="B7" s="42" t="s">
        <v>7</v>
      </c>
      <c r="C7" s="2">
        <v>44418</v>
      </c>
      <c r="D7" s="20">
        <v>260</v>
      </c>
    </row>
    <row r="8" spans="1:5" s="13" customFormat="1" ht="28.8" x14ac:dyDescent="0.3">
      <c r="A8" s="8">
        <v>1</v>
      </c>
      <c r="B8" s="42" t="s">
        <v>10</v>
      </c>
      <c r="C8" s="2">
        <v>44944</v>
      </c>
      <c r="D8" s="20">
        <v>169</v>
      </c>
    </row>
    <row r="9" spans="1:5" s="13" customFormat="1" ht="28.8" x14ac:dyDescent="0.3">
      <c r="A9" s="8">
        <v>1</v>
      </c>
      <c r="B9" s="42" t="s">
        <v>9</v>
      </c>
      <c r="C9" s="2">
        <v>44616</v>
      </c>
      <c r="D9" s="20">
        <v>112</v>
      </c>
    </row>
    <row r="10" spans="1:5" s="13" customFormat="1" x14ac:dyDescent="0.3">
      <c r="A10" s="8">
        <v>1</v>
      </c>
      <c r="B10" s="41" t="s">
        <v>11</v>
      </c>
      <c r="C10" s="2">
        <v>44956</v>
      </c>
      <c r="D10" s="20">
        <v>38.75</v>
      </c>
    </row>
    <row r="11" spans="1:5" ht="29.4" thickBot="1" x14ac:dyDescent="0.35">
      <c r="A11" s="8">
        <v>1</v>
      </c>
      <c r="B11" s="42" t="s">
        <v>8</v>
      </c>
      <c r="C11" s="2">
        <v>44590</v>
      </c>
      <c r="D11" s="43">
        <v>34.99</v>
      </c>
    </row>
    <row r="12" spans="1:5" ht="15" thickTop="1" x14ac:dyDescent="0.3">
      <c r="C12" s="3" t="s">
        <v>14</v>
      </c>
      <c r="D12" s="22">
        <f>SUM(D4:D11)</f>
        <v>2797.74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D93E-DF54-434F-97C5-C3367E2DC915}">
  <dimension ref="A1:D25"/>
  <sheetViews>
    <sheetView zoomScale="70" zoomScaleNormal="70" workbookViewId="0">
      <selection activeCell="B23" sqref="B23"/>
    </sheetView>
  </sheetViews>
  <sheetFormatPr defaultRowHeight="14.4" x14ac:dyDescent="0.3"/>
  <cols>
    <col min="1" max="1" width="3.88671875" style="4" customWidth="1"/>
    <col min="2" max="2" width="94.88671875" style="2" bestFit="1" customWidth="1"/>
    <col min="3" max="3" width="30.77734375" style="2" bestFit="1" customWidth="1"/>
    <col min="4" max="4" width="16.88671875" style="1" bestFit="1" customWidth="1"/>
  </cols>
  <sheetData>
    <row r="1" spans="1:4" ht="21" x14ac:dyDescent="0.4">
      <c r="A1" s="9" t="s">
        <v>61</v>
      </c>
      <c r="B1" s="10"/>
    </row>
    <row r="2" spans="1:4" ht="21" x14ac:dyDescent="0.4">
      <c r="A2" s="11" t="s">
        <v>36</v>
      </c>
      <c r="B2" s="10"/>
    </row>
    <row r="3" spans="1:4" ht="21" x14ac:dyDescent="0.4">
      <c r="A3" s="11" t="s">
        <v>37</v>
      </c>
      <c r="B3" s="10"/>
    </row>
    <row r="5" spans="1:4" x14ac:dyDescent="0.3">
      <c r="A5" s="24" t="s">
        <v>12</v>
      </c>
      <c r="B5" s="25" t="s">
        <v>13</v>
      </c>
      <c r="C5" s="26" t="s">
        <v>1</v>
      </c>
      <c r="D5" s="27" t="s">
        <v>40</v>
      </c>
    </row>
    <row r="6" spans="1:4" x14ac:dyDescent="0.3">
      <c r="A6" s="4">
        <v>1</v>
      </c>
      <c r="B6" s="2" t="s">
        <v>35</v>
      </c>
      <c r="C6" s="2">
        <v>44309</v>
      </c>
      <c r="D6" s="1">
        <v>2520.4299999999998</v>
      </c>
    </row>
    <row r="7" spans="1:4" x14ac:dyDescent="0.3">
      <c r="A7" s="28">
        <v>1</v>
      </c>
      <c r="B7" s="29" t="s">
        <v>2</v>
      </c>
      <c r="C7" s="30">
        <v>44510</v>
      </c>
      <c r="D7" s="31">
        <v>2100</v>
      </c>
    </row>
    <row r="8" spans="1:4" x14ac:dyDescent="0.3">
      <c r="A8" s="28">
        <v>1</v>
      </c>
      <c r="B8" s="32" t="s">
        <v>3</v>
      </c>
      <c r="C8" s="30">
        <v>44512</v>
      </c>
      <c r="D8" s="31">
        <v>1810.09</v>
      </c>
    </row>
    <row r="9" spans="1:4" x14ac:dyDescent="0.3">
      <c r="A9" s="4">
        <v>2</v>
      </c>
      <c r="B9" t="s">
        <v>30</v>
      </c>
      <c r="C9" s="2">
        <v>2021</v>
      </c>
      <c r="D9" s="1">
        <f>479*2</f>
        <v>958</v>
      </c>
    </row>
    <row r="10" spans="1:4" x14ac:dyDescent="0.3">
      <c r="A10" s="28">
        <v>2</v>
      </c>
      <c r="B10" s="33" t="s">
        <v>29</v>
      </c>
      <c r="C10" s="30">
        <v>44516</v>
      </c>
      <c r="D10" s="31">
        <f>346*2</f>
        <v>692</v>
      </c>
    </row>
    <row r="11" spans="1:4" x14ac:dyDescent="0.3">
      <c r="A11" s="28">
        <v>1</v>
      </c>
      <c r="B11" s="32" t="s">
        <v>4</v>
      </c>
      <c r="C11" s="30">
        <v>44512</v>
      </c>
      <c r="D11" s="31">
        <v>600</v>
      </c>
    </row>
    <row r="12" spans="1:4" x14ac:dyDescent="0.3">
      <c r="A12" s="35">
        <v>1</v>
      </c>
      <c r="B12" s="36" t="s">
        <v>27</v>
      </c>
      <c r="C12" s="36">
        <v>44351</v>
      </c>
      <c r="D12" s="34">
        <f>159+15</f>
        <v>174</v>
      </c>
    </row>
    <row r="13" spans="1:4" x14ac:dyDescent="0.3">
      <c r="A13" s="4">
        <v>1</v>
      </c>
      <c r="B13" s="2" t="s">
        <v>31</v>
      </c>
      <c r="C13" s="2">
        <v>44429</v>
      </c>
      <c r="D13" s="1">
        <v>450</v>
      </c>
    </row>
    <row r="14" spans="1:4" x14ac:dyDescent="0.3">
      <c r="A14" s="28">
        <v>2</v>
      </c>
      <c r="B14" s="32" t="s">
        <v>6</v>
      </c>
      <c r="C14" s="30">
        <v>44512</v>
      </c>
      <c r="D14" s="31">
        <f>193.74*2</f>
        <v>387.48</v>
      </c>
    </row>
    <row r="15" spans="1:4" x14ac:dyDescent="0.3">
      <c r="A15" s="28">
        <v>1</v>
      </c>
      <c r="B15" s="30" t="s">
        <v>32</v>
      </c>
      <c r="C15" s="30">
        <v>44513</v>
      </c>
      <c r="D15" s="31">
        <v>379</v>
      </c>
    </row>
    <row r="16" spans="1:4" x14ac:dyDescent="0.3">
      <c r="A16" s="28">
        <v>1</v>
      </c>
      <c r="B16" s="32" t="s">
        <v>33</v>
      </c>
      <c r="C16" s="30">
        <v>44561</v>
      </c>
      <c r="D16" s="31">
        <v>378.11</v>
      </c>
    </row>
    <row r="17" spans="1:4" x14ac:dyDescent="0.3">
      <c r="A17" s="35">
        <v>1</v>
      </c>
      <c r="B17" s="36" t="s">
        <v>38</v>
      </c>
      <c r="C17" s="47" t="s">
        <v>39</v>
      </c>
      <c r="D17" s="34">
        <v>369</v>
      </c>
    </row>
    <row r="18" spans="1:4" x14ac:dyDescent="0.3">
      <c r="A18" s="28">
        <v>1</v>
      </c>
      <c r="B18" s="29" t="s">
        <v>57</v>
      </c>
      <c r="C18" s="30">
        <v>45002</v>
      </c>
      <c r="D18" s="37">
        <v>349.5</v>
      </c>
    </row>
    <row r="19" spans="1:4" x14ac:dyDescent="0.3">
      <c r="A19" s="4">
        <v>1</v>
      </c>
      <c r="B19" s="2" t="s">
        <v>28</v>
      </c>
      <c r="C19" s="2">
        <v>44319</v>
      </c>
      <c r="D19" s="1">
        <v>174.92</v>
      </c>
    </row>
    <row r="20" spans="1:4" x14ac:dyDescent="0.3">
      <c r="A20" s="35">
        <v>1</v>
      </c>
      <c r="B20" s="38" t="s">
        <v>5</v>
      </c>
      <c r="C20" s="36">
        <v>44419</v>
      </c>
      <c r="D20" s="34">
        <v>144</v>
      </c>
    </row>
    <row r="21" spans="1:4" ht="28.8" x14ac:dyDescent="0.3">
      <c r="A21" s="4">
        <v>1</v>
      </c>
      <c r="B21" s="46" t="s">
        <v>59</v>
      </c>
      <c r="C21" s="2">
        <v>45069</v>
      </c>
      <c r="D21" s="1">
        <v>263.99</v>
      </c>
    </row>
    <row r="22" spans="1:4" x14ac:dyDescent="0.3">
      <c r="A22" s="4">
        <v>1</v>
      </c>
      <c r="B22" s="2" t="s">
        <v>60</v>
      </c>
      <c r="C22" s="2">
        <v>44401</v>
      </c>
      <c r="D22" s="1">
        <v>164</v>
      </c>
    </row>
    <row r="23" spans="1:4" x14ac:dyDescent="0.3">
      <c r="A23" s="4">
        <v>1</v>
      </c>
      <c r="B23" s="2" t="s">
        <v>62</v>
      </c>
      <c r="C23" s="2">
        <v>44345</v>
      </c>
      <c r="D23" s="1">
        <v>555.59</v>
      </c>
    </row>
    <row r="24" spans="1:4" x14ac:dyDescent="0.3">
      <c r="C24" s="49" t="s">
        <v>14</v>
      </c>
      <c r="D24" s="6">
        <f>SUM(D6:D20)</f>
        <v>11486.53</v>
      </c>
    </row>
    <row r="25" spans="1:4" x14ac:dyDescent="0.3">
      <c r="C25" s="4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1C36-8239-4379-A06D-36B9ACFABBAD}">
  <dimension ref="A1:D22"/>
  <sheetViews>
    <sheetView zoomScale="70" zoomScaleNormal="70" workbookViewId="0">
      <selection activeCell="D23" sqref="D23"/>
    </sheetView>
  </sheetViews>
  <sheetFormatPr defaultRowHeight="14.4" x14ac:dyDescent="0.3"/>
  <cols>
    <col min="1" max="1" width="4.44140625" style="4" customWidth="1"/>
    <col min="2" max="2" width="94.88671875" customWidth="1"/>
    <col min="3" max="3" width="29.109375" style="2" customWidth="1"/>
    <col min="4" max="4" width="13.44140625" style="16" bestFit="1" customWidth="1"/>
    <col min="5" max="5" width="20.44140625" bestFit="1" customWidth="1"/>
  </cols>
  <sheetData>
    <row r="1" spans="1:4" ht="21" x14ac:dyDescent="0.4">
      <c r="A1" s="23" t="s">
        <v>54</v>
      </c>
      <c r="B1" s="10"/>
    </row>
    <row r="2" spans="1:4" ht="21" x14ac:dyDescent="0.4">
      <c r="A2" s="11" t="s">
        <v>36</v>
      </c>
      <c r="B2" s="10"/>
    </row>
    <row r="3" spans="1:4" ht="21" x14ac:dyDescent="0.4">
      <c r="A3" s="11" t="s">
        <v>37</v>
      </c>
      <c r="B3" s="10"/>
    </row>
    <row r="5" spans="1:4" x14ac:dyDescent="0.3">
      <c r="A5" s="24" t="s">
        <v>12</v>
      </c>
      <c r="B5" s="25" t="s">
        <v>13</v>
      </c>
      <c r="C5" s="26" t="s">
        <v>1</v>
      </c>
      <c r="D5" s="27" t="s">
        <v>40</v>
      </c>
    </row>
    <row r="6" spans="1:4" s="13" customFormat="1" x14ac:dyDescent="0.3">
      <c r="A6" s="4">
        <v>3</v>
      </c>
      <c r="B6" t="s">
        <v>47</v>
      </c>
      <c r="C6" s="39">
        <v>2021</v>
      </c>
      <c r="D6" s="16">
        <f>250*3</f>
        <v>750</v>
      </c>
    </row>
    <row r="7" spans="1:4" s="13" customFormat="1" x14ac:dyDescent="0.3">
      <c r="A7" s="4">
        <v>3</v>
      </c>
      <c r="B7" t="s">
        <v>30</v>
      </c>
      <c r="C7" s="2">
        <v>44985</v>
      </c>
      <c r="D7" s="16">
        <f>479*3</f>
        <v>1437</v>
      </c>
    </row>
    <row r="8" spans="1:4" x14ac:dyDescent="0.3">
      <c r="A8" s="4">
        <v>1</v>
      </c>
      <c r="B8" t="s">
        <v>57</v>
      </c>
      <c r="C8" s="15" t="s">
        <v>23</v>
      </c>
      <c r="D8" s="16">
        <v>349.5</v>
      </c>
    </row>
    <row r="9" spans="1:4" s="13" customFormat="1" x14ac:dyDescent="0.3">
      <c r="A9" s="4">
        <v>1</v>
      </c>
      <c r="B9" t="s">
        <v>17</v>
      </c>
      <c r="C9" s="2">
        <v>44987</v>
      </c>
      <c r="D9" s="16">
        <v>239</v>
      </c>
    </row>
    <row r="10" spans="1:4" s="13" customFormat="1" ht="28.8" x14ac:dyDescent="0.3">
      <c r="A10" s="4">
        <v>1</v>
      </c>
      <c r="B10" s="40" t="s">
        <v>26</v>
      </c>
      <c r="C10" s="2">
        <v>45329</v>
      </c>
      <c r="D10" s="16">
        <f>84.43+69.53</f>
        <v>153.96</v>
      </c>
    </row>
    <row r="11" spans="1:4" s="13" customFormat="1" x14ac:dyDescent="0.3">
      <c r="A11" s="4">
        <v>1</v>
      </c>
      <c r="B11" s="1" t="s">
        <v>34</v>
      </c>
      <c r="C11" s="15">
        <v>42918</v>
      </c>
      <c r="D11" s="16">
        <f>134.77+64.72</f>
        <v>199.49</v>
      </c>
    </row>
    <row r="12" spans="1:4" s="13" customFormat="1" x14ac:dyDescent="0.3">
      <c r="A12" s="4">
        <v>1</v>
      </c>
      <c r="B12" t="s">
        <v>49</v>
      </c>
      <c r="C12" s="39">
        <v>2021</v>
      </c>
      <c r="D12" s="16">
        <v>189</v>
      </c>
    </row>
    <row r="13" spans="1:4" s="13" customFormat="1" x14ac:dyDescent="0.3">
      <c r="A13" s="4">
        <v>1</v>
      </c>
      <c r="B13" s="41" t="s">
        <v>20</v>
      </c>
      <c r="C13" s="2">
        <v>44985</v>
      </c>
      <c r="D13" s="16">
        <v>118.99</v>
      </c>
    </row>
    <row r="14" spans="1:4" s="13" customFormat="1" x14ac:dyDescent="0.3">
      <c r="A14" s="4">
        <v>1</v>
      </c>
      <c r="B14" t="s">
        <v>18</v>
      </c>
      <c r="C14" s="2">
        <v>44986</v>
      </c>
      <c r="D14" s="16">
        <v>169</v>
      </c>
    </row>
    <row r="15" spans="1:4" s="13" customFormat="1" x14ac:dyDescent="0.3">
      <c r="A15" s="4">
        <v>2</v>
      </c>
      <c r="B15" s="41" t="s">
        <v>21</v>
      </c>
      <c r="C15" s="2">
        <v>44995</v>
      </c>
      <c r="D15" s="16">
        <v>189</v>
      </c>
    </row>
    <row r="16" spans="1:4" s="13" customFormat="1" ht="43.2" x14ac:dyDescent="0.3">
      <c r="A16" s="4">
        <v>3</v>
      </c>
      <c r="B16" s="42" t="s">
        <v>24</v>
      </c>
      <c r="C16" s="2">
        <v>45149</v>
      </c>
      <c r="D16" s="16">
        <f>114.2</f>
        <v>114.2</v>
      </c>
    </row>
    <row r="17" spans="1:4" s="13" customFormat="1" x14ac:dyDescent="0.3">
      <c r="A17" s="4">
        <v>1</v>
      </c>
      <c r="B17" s="41" t="s">
        <v>56</v>
      </c>
      <c r="C17" s="2">
        <v>45147</v>
      </c>
      <c r="D17" s="16">
        <v>55</v>
      </c>
    </row>
    <row r="18" spans="1:4" s="13" customFormat="1" x14ac:dyDescent="0.3">
      <c r="A18" s="4">
        <v>1</v>
      </c>
      <c r="B18" s="42" t="s">
        <v>22</v>
      </c>
      <c r="C18" s="2">
        <v>44116</v>
      </c>
      <c r="D18" s="16">
        <f>199-110</f>
        <v>89</v>
      </c>
    </row>
    <row r="19" spans="1:4" s="13" customFormat="1" x14ac:dyDescent="0.3">
      <c r="A19" s="4">
        <v>4</v>
      </c>
      <c r="B19" s="41" t="s">
        <v>19</v>
      </c>
      <c r="C19" s="2">
        <v>45148</v>
      </c>
      <c r="D19" s="16">
        <v>78.650000000000006</v>
      </c>
    </row>
    <row r="20" spans="1:4" s="13" customFormat="1" ht="29.4" thickBot="1" x14ac:dyDescent="0.35">
      <c r="A20" s="4">
        <v>4</v>
      </c>
      <c r="B20" s="40" t="s">
        <v>25</v>
      </c>
      <c r="C20" s="2">
        <v>45329</v>
      </c>
      <c r="D20" s="45">
        <f>25</f>
        <v>25</v>
      </c>
    </row>
    <row r="21" spans="1:4" ht="15" thickTop="1" x14ac:dyDescent="0.3">
      <c r="C21" s="3" t="s">
        <v>14</v>
      </c>
      <c r="D21" s="3">
        <f>SUM('Ring Security System | Network'!D6:D20)</f>
        <v>4156.7899999999991</v>
      </c>
    </row>
    <row r="22" spans="1:4" x14ac:dyDescent="0.3">
      <c r="C22" s="49" t="s">
        <v>64</v>
      </c>
      <c r="D22" s="16">
        <f>D21-D6-D12-D13-D15-D18</f>
        <v>2820.7999999999993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67D1-EFB6-4128-A866-2230C2020979}">
  <dimension ref="A1:D14"/>
  <sheetViews>
    <sheetView zoomScale="85" zoomScaleNormal="85" workbookViewId="0">
      <selection activeCell="D14" sqref="D14"/>
    </sheetView>
  </sheetViews>
  <sheetFormatPr defaultRowHeight="14.4" x14ac:dyDescent="0.3"/>
  <cols>
    <col min="1" max="1" width="4.44140625" style="4" customWidth="1"/>
    <col min="2" max="2" width="71.6640625" customWidth="1"/>
    <col min="3" max="3" width="26.5546875" style="2" bestFit="1" customWidth="1"/>
    <col min="4" max="4" width="14.88671875" style="16" customWidth="1"/>
  </cols>
  <sheetData>
    <row r="1" spans="1:4" ht="21" x14ac:dyDescent="0.3">
      <c r="A1" s="17" t="s">
        <v>55</v>
      </c>
    </row>
    <row r="3" spans="1:4" x14ac:dyDescent="0.3">
      <c r="A3" s="7" t="s">
        <v>12</v>
      </c>
      <c r="B3" s="12" t="s">
        <v>13</v>
      </c>
      <c r="C3" s="14" t="s">
        <v>1</v>
      </c>
      <c r="D3" s="44" t="s">
        <v>40</v>
      </c>
    </row>
    <row r="4" spans="1:4" s="13" customFormat="1" x14ac:dyDescent="0.3">
      <c r="A4" s="4">
        <v>1</v>
      </c>
      <c r="B4" s="50" t="s">
        <v>43</v>
      </c>
      <c r="C4" s="2">
        <v>44328</v>
      </c>
      <c r="D4" s="16">
        <v>2500</v>
      </c>
    </row>
    <row r="5" spans="1:4" s="13" customFormat="1" x14ac:dyDescent="0.3">
      <c r="A5" s="4">
        <v>1</v>
      </c>
      <c r="B5" s="51" t="s">
        <v>51</v>
      </c>
      <c r="C5" s="15">
        <v>45258</v>
      </c>
      <c r="D5" s="16">
        <v>1267</v>
      </c>
    </row>
    <row r="6" spans="1:4" s="13" customFormat="1" x14ac:dyDescent="0.3">
      <c r="A6" s="4">
        <v>1</v>
      </c>
      <c r="B6" s="50" t="s">
        <v>46</v>
      </c>
      <c r="C6" s="2">
        <v>45014</v>
      </c>
      <c r="D6" s="16">
        <v>1199</v>
      </c>
    </row>
    <row r="7" spans="1:4" s="13" customFormat="1" x14ac:dyDescent="0.3">
      <c r="A7" s="4">
        <v>1</v>
      </c>
      <c r="B7" s="50" t="s">
        <v>45</v>
      </c>
      <c r="C7" s="2">
        <v>44208</v>
      </c>
      <c r="D7" s="16">
        <v>500</v>
      </c>
    </row>
    <row r="8" spans="1:4" s="13" customFormat="1" x14ac:dyDescent="0.3">
      <c r="A8" s="4">
        <v>1</v>
      </c>
      <c r="B8" s="51" t="s">
        <v>48</v>
      </c>
      <c r="C8" s="2">
        <v>45332</v>
      </c>
      <c r="D8" s="16">
        <v>399</v>
      </c>
    </row>
    <row r="9" spans="1:4" s="13" customFormat="1" ht="28.8" x14ac:dyDescent="0.3">
      <c r="A9" s="4">
        <v>1</v>
      </c>
      <c r="B9" s="51" t="s">
        <v>52</v>
      </c>
      <c r="C9" s="15">
        <v>45258</v>
      </c>
      <c r="D9" s="16">
        <v>399.99</v>
      </c>
    </row>
    <row r="10" spans="1:4" s="13" customFormat="1" x14ac:dyDescent="0.3">
      <c r="A10" s="4">
        <v>1</v>
      </c>
      <c r="B10" s="51" t="s">
        <v>42</v>
      </c>
      <c r="C10" s="52">
        <v>2021</v>
      </c>
      <c r="D10" s="16">
        <v>189</v>
      </c>
    </row>
    <row r="11" spans="1:4" s="13" customFormat="1" x14ac:dyDescent="0.3">
      <c r="A11" s="4">
        <v>1</v>
      </c>
      <c r="B11" s="51" t="s">
        <v>41</v>
      </c>
      <c r="C11" s="52">
        <v>2009</v>
      </c>
      <c r="D11" s="16">
        <v>149.99</v>
      </c>
    </row>
    <row r="12" spans="1:4" x14ac:dyDescent="0.3">
      <c r="A12" s="4">
        <v>1</v>
      </c>
      <c r="B12" s="50" t="s">
        <v>44</v>
      </c>
      <c r="C12" s="2">
        <v>43780</v>
      </c>
      <c r="D12" s="16">
        <f>67.38+59.91</f>
        <v>127.28999999999999</v>
      </c>
    </row>
    <row r="13" spans="1:4" ht="29.4" thickBot="1" x14ac:dyDescent="0.35">
      <c r="A13" s="4">
        <v>2</v>
      </c>
      <c r="B13" s="51" t="s">
        <v>58</v>
      </c>
      <c r="C13" s="2">
        <v>45312</v>
      </c>
      <c r="D13" s="45">
        <v>498</v>
      </c>
    </row>
    <row r="14" spans="1:4" ht="15" thickTop="1" x14ac:dyDescent="0.3">
      <c r="C14" s="3" t="s">
        <v>14</v>
      </c>
      <c r="D14" s="3">
        <f>SUM(D4:D13)</f>
        <v>7229.2699999999995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Total</vt:lpstr>
      <vt:lpstr>Hard Drives | NVMe | SSD | RAM</vt:lpstr>
      <vt:lpstr>27RU Server | Mining Rig</vt:lpstr>
      <vt:lpstr>Ring Security System | Network</vt:lpstr>
      <vt:lpstr>Consoles | Laptops | etc</vt:lpstr>
      <vt:lpstr>'27RU Server | Mining Rig'!Print_Area</vt:lpstr>
      <vt:lpstr>'Consoles | Laptops | etc'!Print_Area</vt:lpstr>
      <vt:lpstr>'Hard Drives | NVMe | SSD | RAM'!Print_Area</vt:lpstr>
      <vt:lpstr>'Ring Security System | Network'!Print_Area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Cooke</dc:creator>
  <cp:lastModifiedBy>Stephen Cooke</cp:lastModifiedBy>
  <cp:lastPrinted>2024-02-07T03:51:34Z</cp:lastPrinted>
  <dcterms:created xsi:type="dcterms:W3CDTF">2024-02-04T18:34:01Z</dcterms:created>
  <dcterms:modified xsi:type="dcterms:W3CDTF">2024-03-18T04:27:21Z</dcterms:modified>
</cp:coreProperties>
</file>